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6420" firstSheet="29" activeTab="30"/>
  </bookViews>
  <sheets>
    <sheet name="Bevétel" sheetId="1" r:id="rId1"/>
    <sheet name="Kiadás" sheetId="2" r:id="rId2"/>
    <sheet name="1_a_mell" sheetId="3" r:id="rId3"/>
    <sheet name="1_b_közg" sheetId="4" r:id="rId4"/>
    <sheet name="1_c_pénzkészlet" sheetId="5" r:id="rId5"/>
    <sheet name="2_mell" sheetId="6" r:id="rId6"/>
    <sheet name="3_mell" sheetId="7" r:id="rId7"/>
    <sheet name="4_mell" sheetId="8" r:id="rId8"/>
    <sheet name="5_mell" sheetId="9" r:id="rId9"/>
    <sheet name="6_mell" sheetId="10" r:id="rId10"/>
    <sheet name="7_mell" sheetId="11" r:id="rId11"/>
    <sheet name="8_mell" sheetId="12" r:id="rId12"/>
    <sheet name="9_mell" sheetId="13" r:id="rId13"/>
    <sheet name="10_mell" sheetId="14" r:id="rId14"/>
    <sheet name="11_mell" sheetId="15" r:id="rId15"/>
    <sheet name="12_mell" sheetId="16" r:id="rId16"/>
    <sheet name="13_mell" sheetId="17" r:id="rId17"/>
    <sheet name="14_mell" sheetId="18" r:id="rId18"/>
    <sheet name="15_mell" sheetId="19" r:id="rId19"/>
    <sheet name="16_mell" sheetId="20" r:id="rId20"/>
    <sheet name="17_mell" sheetId="21" r:id="rId21"/>
    <sheet name="18_mell" sheetId="22" r:id="rId22"/>
    <sheet name="19_mell" sheetId="23" r:id="rId23"/>
    <sheet name="20_mell" sheetId="24" r:id="rId24"/>
    <sheet name="21_mell" sheetId="25" r:id="rId25"/>
    <sheet name="22_mell" sheetId="26" r:id="rId26"/>
    <sheet name="23_mell" sheetId="27" r:id="rId27"/>
    <sheet name="24_mell" sheetId="28" r:id="rId28"/>
    <sheet name="25_mell" sheetId="29" r:id="rId29"/>
    <sheet name="26_mell" sheetId="30" r:id="rId30"/>
    <sheet name="27_mell" sheetId="31" r:id="rId31"/>
    <sheet name="28_mell" sheetId="32" r:id="rId32"/>
    <sheet name="29_mell" sheetId="33" r:id="rId33"/>
    <sheet name="30_mell" sheetId="34" r:id="rId34"/>
    <sheet name="31_mell" sheetId="35" r:id="rId35"/>
    <sheet name="32_mell" sheetId="36" r:id="rId36"/>
    <sheet name="33_mell" sheetId="37" r:id="rId37"/>
  </sheets>
  <externalReferences>
    <externalReference r:id="rId40"/>
  </externalReferences>
  <definedNames>
    <definedName name="_xlnm.Print_Area" localSheetId="2">'1_a_mell'!$B$1:$F$65</definedName>
    <definedName name="_xlnm.Print_Area" localSheetId="3">'1_b_közg'!$A$1:$M$63</definedName>
    <definedName name="_xlnm.Print_Area" localSheetId="4">'1_c_pénzkészlet'!$A$1:$M$42</definedName>
    <definedName name="_xlnm.Print_Area" localSheetId="14">'11_mell'!$A$1:$F$20</definedName>
    <definedName name="_xlnm.Print_Area" localSheetId="5">'2_mell'!$A$1:$E$86</definedName>
    <definedName name="_xlnm.Print_Area" localSheetId="9">'6_mell'!$A$1:$AG$53</definedName>
    <definedName name="_xlnm.Print_Area" localSheetId="12">'9_mell'!$A$1:$E$51</definedName>
  </definedNames>
  <calcPr fullCalcOnLoad="1"/>
</workbook>
</file>

<file path=xl/sharedStrings.xml><?xml version="1.0" encoding="utf-8"?>
<sst xmlns="http://schemas.openxmlformats.org/spreadsheetml/2006/main" count="2703" uniqueCount="1553">
  <si>
    <t>Soltvadkert Város intézményeinek működési bevételei</t>
  </si>
  <si>
    <t>Mérték</t>
  </si>
  <si>
    <t>Soltvadkert Város 2013.évi Európai Uniós forrás, illetve hazai támogatás bevonásával tervezett programok, projektek</t>
  </si>
  <si>
    <t>1.</t>
  </si>
  <si>
    <t>2.</t>
  </si>
  <si>
    <t>4.</t>
  </si>
  <si>
    <t xml:space="preserve">     - Kamat bevétel</t>
  </si>
  <si>
    <t xml:space="preserve">        - Bölcsődei ellátás</t>
  </si>
  <si>
    <t xml:space="preserve">        - Szociális ellátás</t>
  </si>
  <si>
    <t xml:space="preserve">     Önkormányzat</t>
  </si>
  <si>
    <t xml:space="preserve">     Polgármesteri Hivatal</t>
  </si>
  <si>
    <t xml:space="preserve">     Iparűzési adó</t>
  </si>
  <si>
    <t xml:space="preserve">     Idegenforgalmi adó tartózkodás utáni</t>
  </si>
  <si>
    <t xml:space="preserve">     Idegenforgalmi adó épület utáni</t>
  </si>
  <si>
    <t xml:space="preserve">     Építményadó</t>
  </si>
  <si>
    <t xml:space="preserve">     Kommunális adó</t>
  </si>
  <si>
    <t xml:space="preserve">     Pótlék, bírság,talajterhelési díj</t>
  </si>
  <si>
    <t xml:space="preserve">     Gépjármű adó</t>
  </si>
  <si>
    <t xml:space="preserve">     Települési üzemeltetéshez kapcs.tám.</t>
  </si>
  <si>
    <t xml:space="preserve">     Egyéb kötelező önk-i feladatok tám.</t>
  </si>
  <si>
    <t xml:space="preserve">     Település önk.egyes köznev.feladata</t>
  </si>
  <si>
    <t xml:space="preserve">     Telep.önk.szoc.és gyjóléti feladatok</t>
  </si>
  <si>
    <t xml:space="preserve">     Telep.önk.kult.feladatainak tám.</t>
  </si>
  <si>
    <t xml:space="preserve">     Fejlesztési támogatás</t>
  </si>
  <si>
    <t xml:space="preserve">     Szociális támogatás</t>
  </si>
  <si>
    <t xml:space="preserve">     Közfoglalkoztatásra</t>
  </si>
  <si>
    <t xml:space="preserve">     Eu -tól pályázat fejezeti kezelés</t>
  </si>
  <si>
    <t xml:space="preserve">     Felhalmozási  támogatás ért.bev.</t>
  </si>
  <si>
    <t xml:space="preserve">       - Zöldterüleg gazdálkodási feladatok</t>
  </si>
  <si>
    <t xml:space="preserve">       - Közvilágítás fenntartása</t>
  </si>
  <si>
    <t xml:space="preserve">       - Közutak fenntartása</t>
  </si>
  <si>
    <t xml:space="preserve">     Iparűzési adóerőképesség miatti korr.</t>
  </si>
  <si>
    <t xml:space="preserve">        - Hj. a pénzbeni szoc.ellátásokhoz</t>
  </si>
  <si>
    <t>Műv</t>
  </si>
  <si>
    <t>I.1.c</t>
  </si>
  <si>
    <t>Beszámítás összege</t>
  </si>
  <si>
    <t>I.1.d</t>
  </si>
  <si>
    <t>Egyéb köt.önk-i feladatok tám.</t>
  </si>
  <si>
    <t>II.1.(1)</t>
  </si>
  <si>
    <t>8 hó óvodaped.</t>
  </si>
  <si>
    <t>II.1.(2)</t>
  </si>
  <si>
    <t>8 hó segítők</t>
  </si>
  <si>
    <t>4 hó óvodaped.</t>
  </si>
  <si>
    <t>4 hó segítők</t>
  </si>
  <si>
    <t>II.2.(7)</t>
  </si>
  <si>
    <t>8 hó óvodai csop.</t>
  </si>
  <si>
    <t>4 hó óvodai csop.</t>
  </si>
  <si>
    <t>III.2.</t>
  </si>
  <si>
    <t>Hj.pénzbeni szoc.ell.</t>
  </si>
  <si>
    <t>Önkormányzati jogalkotás</t>
  </si>
  <si>
    <t>Soltvadkert Önk.összesen</t>
  </si>
  <si>
    <t>Fizikóterápia</t>
  </si>
  <si>
    <t>Védőnői szolgálat</t>
  </si>
  <si>
    <t>Egyéb eü.feladatok</t>
  </si>
  <si>
    <t>Közművelődési tev.</t>
  </si>
  <si>
    <t>Egyesített Szoc.Int.</t>
  </si>
  <si>
    <t>Közművelődési Int.</t>
  </si>
  <si>
    <t>Óvoda és Bölcsőde</t>
  </si>
  <si>
    <t>Társult feladatok finanszírozása</t>
  </si>
  <si>
    <t>Működési célú pénzeszköz átadás</t>
  </si>
  <si>
    <t>Összes működési célú pénzeszköz átadás</t>
  </si>
  <si>
    <t>Szociális ellátások</t>
  </si>
  <si>
    <t>Zöldterület kezelés</t>
  </si>
  <si>
    <t>Takarítási feladatok</t>
  </si>
  <si>
    <t xml:space="preserve">     Szociális ellátás</t>
  </si>
  <si>
    <t xml:space="preserve">     Közművelődés</t>
  </si>
  <si>
    <t xml:space="preserve">     Óvoda</t>
  </si>
  <si>
    <t>Soltvadkert Város Önkormányzat 2013. évre engedélyezett létszámkeretéről</t>
  </si>
  <si>
    <t>Az önkormányzat által nyújtott kölcsönök törlesztése</t>
  </si>
  <si>
    <t xml:space="preserve">     Önkormányzati hivatal ált.működési tám.</t>
  </si>
  <si>
    <t>2013.évi zárt rendszerű mérlege közgazdasági tagolásban</t>
  </si>
  <si>
    <t>Település önk.egyes köznev.fel.</t>
  </si>
  <si>
    <t>Telep.önk.szoc.és gyjóléti fel.</t>
  </si>
  <si>
    <t>2013.évi költségvetési bevételei forrásonként</t>
  </si>
  <si>
    <t>FELHALMOZÁSI BEVÉTELEK</t>
  </si>
  <si>
    <t xml:space="preserve">Jogcím </t>
  </si>
  <si>
    <t>Nemzetiségi önkormányzatok</t>
  </si>
  <si>
    <t>alcím csoport</t>
  </si>
  <si>
    <t>Soltvadkert Város Önkormányzat feladatalapú támogatása 2013. évben</t>
  </si>
  <si>
    <t>Kötelező feladatok</t>
  </si>
  <si>
    <t>Önként vállalt feladatok</t>
  </si>
  <si>
    <t xml:space="preserve">Soltvadkert Város Önkormányzata 2013. évi működési előirányzatai feladatonként, </t>
  </si>
  <si>
    <t>kötelező és önként vállalalt feladatok szerinti bontásban</t>
  </si>
  <si>
    <t>Ft-ban</t>
  </si>
  <si>
    <t xml:space="preserve">   Művelődési ház - napelem</t>
  </si>
  <si>
    <t>Önkorm.</t>
  </si>
  <si>
    <t>Központosított támogatás</t>
  </si>
  <si>
    <t>Előző évi költségvetési visszatérülés</t>
  </si>
  <si>
    <t xml:space="preserve">     Központosított támogatás</t>
  </si>
  <si>
    <t xml:space="preserve">       - Lakott külterülettel kapcsolatos feladatok tám.</t>
  </si>
  <si>
    <t xml:space="preserve">       - Üdülőhelyi feladatok támogatása</t>
  </si>
  <si>
    <t xml:space="preserve">     - Bérleti díj csatorna</t>
  </si>
  <si>
    <t>Egyéb központi támogatás</t>
  </si>
  <si>
    <t>2013.er.ei.</t>
  </si>
  <si>
    <t>2013.eredeti ei.</t>
  </si>
  <si>
    <t>Működési kiad.össz.er.ei.</t>
  </si>
  <si>
    <t xml:space="preserve">   Fizikóterápiás készülék</t>
  </si>
  <si>
    <t xml:space="preserve">   Ágaprítógép besz.Közút prog-ba</t>
  </si>
  <si>
    <t xml:space="preserve">   Rendezvénytér pályázat</t>
  </si>
  <si>
    <t xml:space="preserve">   Gyöngyvirág utca aszfalt saját erő</t>
  </si>
  <si>
    <t xml:space="preserve">     Földalapú támogatás</t>
  </si>
  <si>
    <t>MINDÖSSZESEN SOLTVADKERT VÁROS</t>
  </si>
  <si>
    <t>Előző évi pm.igénybevétel fejl-re,működ.-re</t>
  </si>
  <si>
    <t>Zárszámadás alapján előző évi pénzmaradvány igénybevétele</t>
  </si>
  <si>
    <t>Zárszámadás al.előző évi pénzmar.ig.</t>
  </si>
  <si>
    <t>Eredeti ei.</t>
  </si>
  <si>
    <t>Működési kiadás</t>
  </si>
  <si>
    <t xml:space="preserve">Működési tartalék </t>
  </si>
  <si>
    <t xml:space="preserve">Pénzeszk. Átadás </t>
  </si>
  <si>
    <t xml:space="preserve">Felh. Kiadás </t>
  </si>
  <si>
    <t xml:space="preserve">Felhalmozási tartalék </t>
  </si>
  <si>
    <t>Kiadás összesen</t>
  </si>
  <si>
    <t xml:space="preserve">Személyi juttatás </t>
  </si>
  <si>
    <t xml:space="preserve">Pénzbeni juttatások </t>
  </si>
  <si>
    <t xml:space="preserve">Int.bev.  </t>
  </si>
  <si>
    <t>Műk-re átv. Peszk.</t>
  </si>
  <si>
    <t>feladatalapú tám.</t>
  </si>
  <si>
    <t xml:space="preserve">központi </t>
  </si>
  <si>
    <t>saját</t>
  </si>
  <si>
    <t xml:space="preserve">Működési bevétel </t>
  </si>
  <si>
    <t xml:space="preserve">Átcsop. felh-ra saját bev-ből </t>
  </si>
  <si>
    <t>Felhalm.célra pm.ig.</t>
  </si>
  <si>
    <t xml:space="preserve">Átcsop. saját műk.bev-ből </t>
  </si>
  <si>
    <t xml:space="preserve">Felhalm. bevétel </t>
  </si>
  <si>
    <t xml:space="preserve">Bevétel összesen </t>
  </si>
  <si>
    <t>Intézm. Finansz.</t>
  </si>
  <si>
    <t>Munkaadót terhelő jár.</t>
  </si>
  <si>
    <t>Peszk.át, befekt. kapcs.kiad. apport, Értp.v.</t>
  </si>
  <si>
    <t xml:space="preserve">   Váci Mihály u.hálózatkiváltás </t>
  </si>
  <si>
    <t xml:space="preserve">     TÁMOP bevétel</t>
  </si>
  <si>
    <t>Önk. Eü. ellátás</t>
  </si>
  <si>
    <t xml:space="preserve">   Sportcsatnok átalakítás</t>
  </si>
  <si>
    <t>Egyes jövpótló tám.kiegészítése</t>
  </si>
  <si>
    <t xml:space="preserve">     Egyes jövpótló támogatás </t>
  </si>
  <si>
    <t>Működésre átvett pénzeszköz</t>
  </si>
  <si>
    <t xml:space="preserve">     Csatornamű társulattól átvett péneszköz</t>
  </si>
  <si>
    <t xml:space="preserve">     Lakosságtól át.pénz.Vtó Gyönygvirág u.</t>
  </si>
  <si>
    <t xml:space="preserve">   Suzuki Motor vás.</t>
  </si>
  <si>
    <t xml:space="preserve">   Vasút utca felújítás</t>
  </si>
  <si>
    <t xml:space="preserve">   Birkózó terem felújítás</t>
  </si>
  <si>
    <t>Befekt.kapcs.kiad.</t>
  </si>
  <si>
    <t>Önk-i hivatal ált.műk. tám.</t>
  </si>
  <si>
    <t>Művészetoktatás finanszírozása</t>
  </si>
  <si>
    <t>Orvosi ügyelet finanszírozása</t>
  </si>
  <si>
    <t>Gyepmesteri telep finanszírozása</t>
  </si>
  <si>
    <t>Civil szervezetek támogatása</t>
  </si>
  <si>
    <t>Kistérségi tagdíj</t>
  </si>
  <si>
    <t>Ivóvízminőségjavító társulási tagdíj</t>
  </si>
  <si>
    <t>Hulladékgazdálkodási tagdíj</t>
  </si>
  <si>
    <t>Vízgazdálkodási Társulat tagdíj</t>
  </si>
  <si>
    <t>Homokhátsági hulladékgazd. Önk-i tagdíj</t>
  </si>
  <si>
    <t>Borút tagdíj</t>
  </si>
  <si>
    <t>Vasutas tagdíj</t>
  </si>
  <si>
    <t>Keresztszülő progra támogatása</t>
  </si>
  <si>
    <t>Homokhátsági region.tul. Önk-i tagdíj</t>
  </si>
  <si>
    <t>Jótékonysági est támogatása</t>
  </si>
  <si>
    <t>Falugondnok Egyesület támogatása</t>
  </si>
  <si>
    <t>Cukorbeteg klub támog.</t>
  </si>
  <si>
    <t>Veterán autósok támogatása</t>
  </si>
  <si>
    <t>Biztonság Svk.Vagyonv. (segélyhívó készülék.v.)</t>
  </si>
  <si>
    <t>Szőlő és a Borvárosok Egyesülete</t>
  </si>
  <si>
    <t>Pénzeszköz átadás Sportpálya felújításra</t>
  </si>
  <si>
    <t>Előző évi költségvetési kiegész.visszat.</t>
  </si>
  <si>
    <t xml:space="preserve">     Kölcsön, ingatlan ért.Egyéb közhat.bev.</t>
  </si>
  <si>
    <t>Befekt.célú ért.pap.Kincstárjegy bev.</t>
  </si>
  <si>
    <t>Függő ,átfutó kiegyenlítő bevételek</t>
  </si>
  <si>
    <t xml:space="preserve">     Műv.ház.Nemz.kult.alap Mozi (Projekt.)</t>
  </si>
  <si>
    <t xml:space="preserve">     Szüreti fesztivál támogatása</t>
  </si>
  <si>
    <t xml:space="preserve">     Lakosságtól át.pénz.Gratzer u.járdaép.</t>
  </si>
  <si>
    <t xml:space="preserve">     Foci Suli Műfüves Pálya támogatása </t>
  </si>
  <si>
    <t>Pénzügyi befek.(Kincstárjegy bev.)</t>
  </si>
  <si>
    <t xml:space="preserve">Függő, Átfutó ,kiegyenlítő bevételek  </t>
  </si>
  <si>
    <t>Központosított felhalmozási  tám.</t>
  </si>
  <si>
    <t>Függő átf.bev</t>
  </si>
  <si>
    <t>Függő,   átf.kiad.</t>
  </si>
  <si>
    <t>Felh.Befektetési célú értékp.vás.Kincst.</t>
  </si>
  <si>
    <t>Függő,Átfutó, kiegyenl.kiadások</t>
  </si>
  <si>
    <t>ÖSSZESEN</t>
  </si>
  <si>
    <t xml:space="preserve">Intézményfinanszírozás </t>
  </si>
  <si>
    <t xml:space="preserve">   Sportpály vill.szer.</t>
  </si>
  <si>
    <t xml:space="preserve">   Ravatalozó felúj</t>
  </si>
  <si>
    <t>Rendsz.gyvk. Erzsébet utalvány</t>
  </si>
  <si>
    <t>Időskorúak járadéka</t>
  </si>
  <si>
    <t>Gyermektartásdíj</t>
  </si>
  <si>
    <t xml:space="preserve">     - Haszonbérleti díj</t>
  </si>
  <si>
    <t xml:space="preserve">     - Kossuth Vadásztársaság </t>
  </si>
  <si>
    <t xml:space="preserve">Egyéb bev.(telefon,cégautóadó,egyéb) </t>
  </si>
  <si>
    <t xml:space="preserve">     - Idősek szállítása,kamat</t>
  </si>
  <si>
    <t>Kisebbség (Német,Cigány)Kamat bev.</t>
  </si>
  <si>
    <t>Szociális köcsön visszafizetés</t>
  </si>
  <si>
    <t xml:space="preserve">   Gratzer utca csapadék csatorna</t>
  </si>
  <si>
    <t xml:space="preserve">   Sétány - Bronz szobrok </t>
  </si>
  <si>
    <t xml:space="preserve"> Beruházások</t>
  </si>
  <si>
    <t xml:space="preserve">   Kecel kerékpárút</t>
  </si>
  <si>
    <t xml:space="preserve">   ESZI szofver, számítógép</t>
  </si>
  <si>
    <t xml:space="preserve">   Piac pályázat</t>
  </si>
  <si>
    <t xml:space="preserve">   Koltói u.csapadék csatorna</t>
  </si>
  <si>
    <t xml:space="preserve">   Művelődési ház Mozi pály.projektor</t>
  </si>
  <si>
    <t xml:space="preserve">   Cigány Önkormányzat hangszerek</t>
  </si>
  <si>
    <t>Önkormányzati lakásvásárlás</t>
  </si>
  <si>
    <t>Felh. Befektetési célú ért.papír (Kincstárjegy)</t>
  </si>
  <si>
    <t xml:space="preserve">     - Bérleti díj stúdió - Mátyus L.</t>
  </si>
  <si>
    <t xml:space="preserve">     - Bérleti díj - Szentgyörgyi és Társa</t>
  </si>
  <si>
    <t xml:space="preserve">     - Bérleti díj Geldberg Kft.</t>
  </si>
  <si>
    <t xml:space="preserve">     - Bérleti díj Hegyközség </t>
  </si>
  <si>
    <t xml:space="preserve">     - Bérleti díj Konyha </t>
  </si>
  <si>
    <t xml:space="preserve">     - Bérleti díj Horgászkabin </t>
  </si>
  <si>
    <t xml:space="preserve">     - Bérleti díj Magyar Államkincstár </t>
  </si>
  <si>
    <t xml:space="preserve">     Bócsai Önk. pénzeszköz átvétel </t>
  </si>
  <si>
    <t>1.sz.bevétel melléklet</t>
  </si>
  <si>
    <t>azonosító</t>
  </si>
  <si>
    <t>Intézményi bevétel</t>
  </si>
  <si>
    <t>Normatív állami tám.</t>
  </si>
  <si>
    <t>Sajátos önk-i bevétel</t>
  </si>
  <si>
    <t>Támogatás értékű</t>
  </si>
  <si>
    <t>Átvett pénzeszk.</t>
  </si>
  <si>
    <t>Pénz-maradvány</t>
  </si>
  <si>
    <t>Int.finansz. Támog.é. Pénz.átad.</t>
  </si>
  <si>
    <t>működési</t>
  </si>
  <si>
    <t>fejlesztési</t>
  </si>
  <si>
    <t>Egyes Jövp.</t>
  </si>
  <si>
    <t>Bérkomp.</t>
  </si>
  <si>
    <t>Eredeti előirányzat</t>
  </si>
  <si>
    <t>1/2013.(II.1.) KT rend.</t>
  </si>
  <si>
    <t>Intézményfinanszírozás (-)</t>
  </si>
  <si>
    <t>Szociális támog.január előleg</t>
  </si>
  <si>
    <t>BMÖGF/21-2/2013</t>
  </si>
  <si>
    <t>Bér kompenzáció január előleg</t>
  </si>
  <si>
    <t>BMÖGF/48-5/2013</t>
  </si>
  <si>
    <t>3.</t>
  </si>
  <si>
    <t xml:space="preserve">Bér kompenzáció február </t>
  </si>
  <si>
    <t>Szociális támog.január</t>
  </si>
  <si>
    <t>BMÖGF/21-51/2012</t>
  </si>
  <si>
    <t>5.</t>
  </si>
  <si>
    <t>Szociális támog.február</t>
  </si>
  <si>
    <t>BMÖGF/21-9/2013</t>
  </si>
  <si>
    <t>6.</t>
  </si>
  <si>
    <t>Bér kompenzáció március</t>
  </si>
  <si>
    <t>BMÖGF/48-19/2013</t>
  </si>
  <si>
    <t>7.</t>
  </si>
  <si>
    <t>Szociális támog.március</t>
  </si>
  <si>
    <t>BMÖGF/21-14/2013</t>
  </si>
  <si>
    <t>8.</t>
  </si>
  <si>
    <t>Bér kompenzáció április</t>
  </si>
  <si>
    <t>BMÖGF/48-25/2013</t>
  </si>
  <si>
    <t>9.</t>
  </si>
  <si>
    <t>Szociális támog.április</t>
  </si>
  <si>
    <t>BMÖGF/21-16/2013</t>
  </si>
  <si>
    <t>10.</t>
  </si>
  <si>
    <t>Bér kompenzáció május</t>
  </si>
  <si>
    <t>BMÖGF/48-28/2013</t>
  </si>
  <si>
    <t>11.</t>
  </si>
  <si>
    <t>Pénzmaradvány 2012.igényb.</t>
  </si>
  <si>
    <t>zárszámadás</t>
  </si>
  <si>
    <t>12.</t>
  </si>
  <si>
    <t>Szociális támog.május</t>
  </si>
  <si>
    <t>BMÖGF/21-20/2013</t>
  </si>
  <si>
    <t>13.</t>
  </si>
  <si>
    <t>Intézményfin.Óvoda ( bérhelyesbítés)</t>
  </si>
  <si>
    <t>Működ.tartalékból</t>
  </si>
  <si>
    <t>17.</t>
  </si>
  <si>
    <t>Földalapú támogatás</t>
  </si>
  <si>
    <t>részlet 2013.01.11</t>
  </si>
  <si>
    <t>24.</t>
  </si>
  <si>
    <t>TÁMOP pályázat bevétele</t>
  </si>
  <si>
    <t>pályázat finanszírozás</t>
  </si>
  <si>
    <t>Önkormányzat összesen</t>
  </si>
  <si>
    <t>1.sz.módosítás</t>
  </si>
  <si>
    <t>25.</t>
  </si>
  <si>
    <t>Egyes jövpótló támog.(Szoc.támog.)</t>
  </si>
  <si>
    <t>Áll.tám.rend.Mük.c.t.p-ről</t>
  </si>
  <si>
    <t>26.</t>
  </si>
  <si>
    <t>Bér kompenzáció (2013.06.30.)</t>
  </si>
  <si>
    <t>Áll.tám.rendezés</t>
  </si>
  <si>
    <t>27.</t>
  </si>
  <si>
    <t>Szerkezetátal.tart.(Gyermekétkezt.fel)</t>
  </si>
  <si>
    <t>2.sz.módosítás</t>
  </si>
  <si>
    <t>28.</t>
  </si>
  <si>
    <t>Szociális támog.június</t>
  </si>
  <si>
    <t>BMÖGF/21-23/2013</t>
  </si>
  <si>
    <t>29.</t>
  </si>
  <si>
    <t>Bér kompenzáció 2013.július</t>
  </si>
  <si>
    <t>BMÖGF/48-44/2013</t>
  </si>
  <si>
    <t>30.</t>
  </si>
  <si>
    <t>Szociális támog.július</t>
  </si>
  <si>
    <t>BMÖGF/21-29/2013</t>
  </si>
  <si>
    <t>31.</t>
  </si>
  <si>
    <t>Könyvtári érdekeltségnövelő tám.</t>
  </si>
  <si>
    <t>BMÖGF/9-10/2013</t>
  </si>
  <si>
    <t>32.</t>
  </si>
  <si>
    <t>Bér kompenzáció 2013.augusztus</t>
  </si>
  <si>
    <t>BMÖGF/48-56/2013</t>
  </si>
  <si>
    <t>33.</t>
  </si>
  <si>
    <t>38/2013.(VII.31.)BM.rend.</t>
  </si>
  <si>
    <t>34.</t>
  </si>
  <si>
    <t>Szociális támog.augusztus</t>
  </si>
  <si>
    <t>BMÖGF/21-33/2013</t>
  </si>
  <si>
    <t>35.</t>
  </si>
  <si>
    <t>36.</t>
  </si>
  <si>
    <t>Bócsa Községi  Önkormányzat pénz.át.</t>
  </si>
  <si>
    <t>Pénzesz.átad.házi seg.</t>
  </si>
  <si>
    <t>Gyermektartásdíj pénzeszk.átvét.</t>
  </si>
  <si>
    <t>igénylés</t>
  </si>
  <si>
    <t>38.</t>
  </si>
  <si>
    <t>Csatornamű Társulat pénz.átv.Műk.</t>
  </si>
  <si>
    <t>Pénzeszköz átvétel műk.</t>
  </si>
  <si>
    <t>39.</t>
  </si>
  <si>
    <t>Nemzeti kulturális alap Mozi Pályázat</t>
  </si>
  <si>
    <t>Mozi pályázat projektor.</t>
  </si>
  <si>
    <t>40.</t>
  </si>
  <si>
    <t xml:space="preserve">Vtó. Gyögyvirág u. úthozzájár. </t>
  </si>
  <si>
    <t>Lakossági pénz.átvét.</t>
  </si>
  <si>
    <t>41.</t>
  </si>
  <si>
    <t>42.</t>
  </si>
  <si>
    <t>Intézményfin.Polg.Hiv.Bérkompenzáció</t>
  </si>
  <si>
    <t>Bérkompenzáció PH.</t>
  </si>
  <si>
    <t>43.</t>
  </si>
  <si>
    <t xml:space="preserve">Intézményfin.Eszi .Bérkompenzáció </t>
  </si>
  <si>
    <t>Bérkompenzáció Eszi</t>
  </si>
  <si>
    <t>44.</t>
  </si>
  <si>
    <t>Intézményfin.Művh.Bérkompenzáció</t>
  </si>
  <si>
    <t>Bérkompenzáció Művh.</t>
  </si>
  <si>
    <t>45.</t>
  </si>
  <si>
    <t>Intézményfin.Óvoda Bérkompenzáció</t>
  </si>
  <si>
    <t>Bérkompenzáció Óvoda</t>
  </si>
  <si>
    <t>51.</t>
  </si>
  <si>
    <t>Intézmf.Beruh.Szoft.Számg.Klima PH.</t>
  </si>
  <si>
    <t>Intézmf.Beruházásra</t>
  </si>
  <si>
    <t>52.</t>
  </si>
  <si>
    <t>Intézmf.Ber.Szoft.Szerv.gép,ESZI</t>
  </si>
  <si>
    <t>53.</t>
  </si>
  <si>
    <t>Intézmf.Ber.Mozi pály. Projektor  MŰVH.</t>
  </si>
  <si>
    <t>54.</t>
  </si>
  <si>
    <t>Intézmény.Könyvtári érdekelt.tám.MŰVH.</t>
  </si>
  <si>
    <t>Intézmf.Műk.tart.-ból</t>
  </si>
  <si>
    <t>3.sz. módosítás</t>
  </si>
  <si>
    <t>Mindösszesen Soltvadkert Város</t>
  </si>
  <si>
    <t>Német nemzetiség pm.igénybevét.</t>
  </si>
  <si>
    <t>Cigány nemzetiség pm.igénybevét.</t>
  </si>
  <si>
    <t>Nemzetiségek összesen</t>
  </si>
  <si>
    <t>1.sz.módositás</t>
  </si>
  <si>
    <t>Német  nemzetiség műk.tám.</t>
  </si>
  <si>
    <t>Cigány  nemzetiség műk.tám.</t>
  </si>
  <si>
    <t>Német nemzetiség feladatalapú tám.</t>
  </si>
  <si>
    <t>Cigány nemzetiség feladatalapú tám.</t>
  </si>
  <si>
    <t>Soltvadkert Város mindösszesen int.finanszírozással</t>
  </si>
  <si>
    <t>Soltvadkert Város mindössz.- int.finanszírozás nélkül</t>
  </si>
  <si>
    <t>1.sz. kiadás melléklet</t>
  </si>
  <si>
    <t>Ssz.</t>
  </si>
  <si>
    <t>Járulék</t>
  </si>
  <si>
    <t xml:space="preserve">Intézm.fin.  </t>
  </si>
  <si>
    <t>Beruházás</t>
  </si>
  <si>
    <t>Felújítás</t>
  </si>
  <si>
    <t>Pénzesz. átadás</t>
  </si>
  <si>
    <t>Felhalm.  kiadás összesen</t>
  </si>
  <si>
    <t>2012. évi  pm.felhaszn.hely.</t>
  </si>
  <si>
    <t>2012.zársz.Pénzm.</t>
  </si>
  <si>
    <t>Óvoda bérhelyesbítés (jub.jut, felm.)</t>
  </si>
  <si>
    <t>Óvoda bérhelyesbítés (jub.jut, fel.)</t>
  </si>
  <si>
    <t>14.</t>
  </si>
  <si>
    <t>Gyöngyvirág utca aszfalt saját erő</t>
  </si>
  <si>
    <t>Felhalm.tartalékból</t>
  </si>
  <si>
    <t>15.</t>
  </si>
  <si>
    <t>Rendezvénytér pályázat</t>
  </si>
  <si>
    <t>16.</t>
  </si>
  <si>
    <t>Szüreti fesztivál 2013</t>
  </si>
  <si>
    <t>18.</t>
  </si>
  <si>
    <t>Fizikoterápiás készülék</t>
  </si>
  <si>
    <t>19.</t>
  </si>
  <si>
    <t>Sportpálya vízellátás</t>
  </si>
  <si>
    <t>20.</t>
  </si>
  <si>
    <t>Ágaprítógép besz. Közút prg-ba</t>
  </si>
  <si>
    <t>21.</t>
  </si>
  <si>
    <t>Református templom felújítás</t>
  </si>
  <si>
    <t>22.</t>
  </si>
  <si>
    <t>Váci Mihály u.hálózatkiváltás</t>
  </si>
  <si>
    <t>23.</t>
  </si>
  <si>
    <t>Sportcsarnok átalakítás</t>
  </si>
  <si>
    <t xml:space="preserve">Soltvadkert Város összesen </t>
  </si>
  <si>
    <t>1.sz. módosítás</t>
  </si>
  <si>
    <t>Bér Kompenzáció</t>
  </si>
  <si>
    <t>Áll.támog.rendezés</t>
  </si>
  <si>
    <t>Szerkezetátal.tart.(Gyermekétkezt.fel.)</t>
  </si>
  <si>
    <t>Soltvadkert Város int.finanszírozással</t>
  </si>
  <si>
    <t>2.sz. módosítás</t>
  </si>
  <si>
    <t>Bér kompenzáció 2013 július</t>
  </si>
  <si>
    <t>Könyvtári érdekeltésgnövelő tám.</t>
  </si>
  <si>
    <t>Bér kompenzáció 2013 augusztus</t>
  </si>
  <si>
    <t>38/2013.(VII.31)BM rendelet</t>
  </si>
  <si>
    <t>Bócsa Község Önkorm.pénz.átad.</t>
  </si>
  <si>
    <t>Pénz.átad.házi segíts.</t>
  </si>
  <si>
    <t>37.</t>
  </si>
  <si>
    <t>Gyermektartásdíj pénz.átv.</t>
  </si>
  <si>
    <t>Csatornamű Társulat pénzeszköz át.Műk.</t>
  </si>
  <si>
    <t>Pénzeszköz átv.műk.</t>
  </si>
  <si>
    <t>Nemzeti Kulturális Alap Mozi Pályázat</t>
  </si>
  <si>
    <t>Mozi Pályázat Projektor</t>
  </si>
  <si>
    <t>Vtó Gyöngyvirág u.Úthozzájár.</t>
  </si>
  <si>
    <t>Lakossági Pénz.átvét.</t>
  </si>
  <si>
    <t>Intézmény f.PH.</t>
  </si>
  <si>
    <t>Inzézményfin.Polg.Hiv.Bérkompenzáció</t>
  </si>
  <si>
    <t>Intézményfin.Eszi.Bérkomponzeció</t>
  </si>
  <si>
    <t>Bérkompenzáció Eszi.</t>
  </si>
  <si>
    <t>46.</t>
  </si>
  <si>
    <t>TÁMOP pályázat előir.rendez.műk.tart.-ról</t>
  </si>
  <si>
    <t>Működési tart.-ról előir.ren.</t>
  </si>
  <si>
    <t>47.</t>
  </si>
  <si>
    <t>Beruházás Ivókút Lukács Park Önkorm..</t>
  </si>
  <si>
    <t>Beruh.-ra/Felhalt.-ról</t>
  </si>
  <si>
    <t>48.</t>
  </si>
  <si>
    <t>Beruházás Suzuki motor vás.Önk.</t>
  </si>
  <si>
    <t xml:space="preserve"> Beruh.-ra/Felhatl.-ról</t>
  </si>
  <si>
    <t>49.</t>
  </si>
  <si>
    <t>Beruházás Kecel kerékp. szerz.mód.Önk.</t>
  </si>
  <si>
    <t>50.</t>
  </si>
  <si>
    <t>Beruházás Vasút u. felúj.(szórt aszfalt.)Ö.</t>
  </si>
  <si>
    <t>Beruh.-ra/Felhalt-ról</t>
  </si>
  <si>
    <t>Intézmf.Beruh.Szofver,Számg.Klima PH.</t>
  </si>
  <si>
    <t>Beruh.-ra/Felhalt.-ról Intf.</t>
  </si>
  <si>
    <t>Intézmf.Beruh.Szoftver,Szervergép ESZI.</t>
  </si>
  <si>
    <t xml:space="preserve">Intézmf.Beruh.Mozi pály.Projektor MŰVH. </t>
  </si>
  <si>
    <t xml:space="preserve">Intézmf.Beruh Mozi pály.Projektor MŰVH. </t>
  </si>
  <si>
    <t xml:space="preserve">Beruh.-ra/Felhalt-ról </t>
  </si>
  <si>
    <t>Intézmf.Könyvtári érdekelts.tám.MŰVH.</t>
  </si>
  <si>
    <t xml:space="preserve">Működ.tart.-ról dol.Intf.  </t>
  </si>
  <si>
    <t>Működ.tart-ról dol.Intf.</t>
  </si>
  <si>
    <t>55.</t>
  </si>
  <si>
    <t>Birkózó terem felújításra pénz.átad.</t>
  </si>
  <si>
    <t>Pénz.átad.felhalt-ról</t>
  </si>
  <si>
    <t>56.</t>
  </si>
  <si>
    <t>Sportpálya felújítás pénz.átad.</t>
  </si>
  <si>
    <t>Pénz.átad.felht.-ról</t>
  </si>
  <si>
    <t>Intézményfinanszírozás  (-)</t>
  </si>
  <si>
    <t xml:space="preserve">Mindösszesen Soltvadkert Város </t>
  </si>
  <si>
    <t>Német nemzetiségi 2012.évi pénzm.</t>
  </si>
  <si>
    <t>pénzmar.dologira</t>
  </si>
  <si>
    <t>Cigány nemzetiségi 2012.évi pénzm.</t>
  </si>
  <si>
    <t>Német nemzetiségi műk.tám.</t>
  </si>
  <si>
    <t>Cigány nemzetiségi  műk.tám.</t>
  </si>
  <si>
    <t>Német feladatalapú támog.</t>
  </si>
  <si>
    <t>Cigány feladatalapú támog.</t>
  </si>
  <si>
    <t>Mindösszesen Svk.Város  Önkorm.int.finanszírozás nélkül</t>
  </si>
  <si>
    <t>4.sz.módositás</t>
  </si>
  <si>
    <t>2013.12.hó</t>
  </si>
  <si>
    <t>2-3.sz.módositás</t>
  </si>
  <si>
    <t>4.sz. módosítás</t>
  </si>
  <si>
    <t>Kossuth Lajos Evangél.Általános Iskola.</t>
  </si>
  <si>
    <t>Civilszerv.pénz.átad.</t>
  </si>
  <si>
    <t xml:space="preserve">Intézményfinan.Óvoda  /Sakk  oktatás/ </t>
  </si>
  <si>
    <t>Intézmf.Óvoda /Sakk oktatás/</t>
  </si>
  <si>
    <t>57.</t>
  </si>
  <si>
    <t>58.</t>
  </si>
  <si>
    <t>Intézményf.Óvoda</t>
  </si>
  <si>
    <t xml:space="preserve"> Intézményf.Óvoda</t>
  </si>
  <si>
    <t>59.</t>
  </si>
  <si>
    <t xml:space="preserve">Bursa Önkormányz.Pályázat </t>
  </si>
  <si>
    <t>60.</t>
  </si>
  <si>
    <t>61.</t>
  </si>
  <si>
    <t>62.</t>
  </si>
  <si>
    <t>Szoc.és Gyermekjól.alap.tám.kieg.Szerk.</t>
  </si>
  <si>
    <t>63.</t>
  </si>
  <si>
    <t>Gyermek.étk.fel.t.kieg.Szerkezetátal.tart.</t>
  </si>
  <si>
    <t>BMÖGF/48-77/2013</t>
  </si>
  <si>
    <t>BMÖGF/46-66/2013</t>
  </si>
  <si>
    <t>Gyermekétk.fel.t.kieg.Szerkezetátal.tartal.</t>
  </si>
  <si>
    <t>64.</t>
  </si>
  <si>
    <t>65.</t>
  </si>
  <si>
    <t>Bér kompenzáció 2013.szeptember</t>
  </si>
  <si>
    <t>66.</t>
  </si>
  <si>
    <t>BMÖGF/21-47/2013</t>
  </si>
  <si>
    <t>Szociális támogatás szeptember</t>
  </si>
  <si>
    <t>67.</t>
  </si>
  <si>
    <t>Óvodaped.átlagbére 3 hóra pótl.bértám.</t>
  </si>
  <si>
    <t>BMÖGF/48-100/2013</t>
  </si>
  <si>
    <t>Óvodaped.pótl.bértámog.3 hóra</t>
  </si>
  <si>
    <t>68.</t>
  </si>
  <si>
    <t>Intézményfinan.Óvoda  /3.hó Pótl.bértám./</t>
  </si>
  <si>
    <t>Intézmf.Óvoda</t>
  </si>
  <si>
    <t>Intézményfinan.Óvoda /3.hó Pótl.bértám./</t>
  </si>
  <si>
    <t>Intézményfin.Óvoda /3 hó Pótl.bértám.</t>
  </si>
  <si>
    <t>69.</t>
  </si>
  <si>
    <t>Szociális támogatás október</t>
  </si>
  <si>
    <t>Intézményf.</t>
  </si>
  <si>
    <t>BMÖGF/21-49/2013</t>
  </si>
  <si>
    <t>70.</t>
  </si>
  <si>
    <t>Bér kompenzáció  október</t>
  </si>
  <si>
    <t>BMÖGF/</t>
  </si>
  <si>
    <t>71.</t>
  </si>
  <si>
    <t>Bér kompenzáció  november</t>
  </si>
  <si>
    <t>BMÖGF/48-104/2013</t>
  </si>
  <si>
    <t>72.</t>
  </si>
  <si>
    <t>Bér kompenzáció tám. 2012-évről</t>
  </si>
  <si>
    <t>BMÖGF</t>
  </si>
  <si>
    <t>Bér kompenzáció 2013.október</t>
  </si>
  <si>
    <t>Bér kompenzáció 2013. november</t>
  </si>
  <si>
    <t>Bér kompenzáció 2012.ről áthúzódó</t>
  </si>
  <si>
    <t>Erzsébet utalvány .Rendsz.Gyermekv.08.</t>
  </si>
  <si>
    <t>igénylés 08.hó</t>
  </si>
  <si>
    <t>73.</t>
  </si>
  <si>
    <t>Erzsébet utalvány Rendsz.Gyermv.08.</t>
  </si>
  <si>
    <t>igénylés 08.</t>
  </si>
  <si>
    <t>igénylés 11.hó</t>
  </si>
  <si>
    <t>Erzsébet utalvány .Rendsz.Gyermekv.11.</t>
  </si>
  <si>
    <t>74.</t>
  </si>
  <si>
    <t>Szociális támogatás november</t>
  </si>
  <si>
    <t>Szociális támogatás  november</t>
  </si>
  <si>
    <t>75.</t>
  </si>
  <si>
    <t>Földalapú támogatás MVH.</t>
  </si>
  <si>
    <t>igénylés 2013.évi előleg</t>
  </si>
  <si>
    <t>igénylés 2013.előleg</t>
  </si>
  <si>
    <t>76.</t>
  </si>
  <si>
    <t>OEP.finanszírozás  /Védőnők</t>
  </si>
  <si>
    <t>Védőnöi finanszírozás</t>
  </si>
  <si>
    <t>OEP finanszírozás /Védőnők</t>
  </si>
  <si>
    <t>Védőnői finanszírozás</t>
  </si>
  <si>
    <t>OEP.finanszírozás  /Orvos finanszírozás</t>
  </si>
  <si>
    <t>Orvos finanszírozás</t>
  </si>
  <si>
    <t>77.</t>
  </si>
  <si>
    <t>OEP finanszírozás /Orvosi finanszírozás</t>
  </si>
  <si>
    <t>78.</t>
  </si>
  <si>
    <t>Háziorvosnak eszköz b.számítógép.Táska</t>
  </si>
  <si>
    <t>Számítógép,sürg.táska</t>
  </si>
  <si>
    <t>Dologi,sürgőss.táska</t>
  </si>
  <si>
    <t>79.</t>
  </si>
  <si>
    <t>Szüreti fesztivál 2013 támogatása</t>
  </si>
  <si>
    <t>Fontana,Fókusz takarék</t>
  </si>
  <si>
    <t>80.</t>
  </si>
  <si>
    <t>Foci suli egyesület /Műfüves pálya pén.á</t>
  </si>
  <si>
    <t>Foci suli egyesület /Műfüves pálya pénz.á.</t>
  </si>
  <si>
    <t>Pénz.át.Beruházásra</t>
  </si>
  <si>
    <t>81.</t>
  </si>
  <si>
    <t xml:space="preserve">Műfüves Pálya  Saját erő </t>
  </si>
  <si>
    <t>Beruh.-ra Felhalmt.-ról</t>
  </si>
  <si>
    <t>82.</t>
  </si>
  <si>
    <t>Lakoságtól átv.pénz.Gratzer u.járdaép.</t>
  </si>
  <si>
    <t>Felhalm.tartalékra</t>
  </si>
  <si>
    <t>Fehalmoz.tart.-ra</t>
  </si>
  <si>
    <t>Lakosságtól átv.pénz..járdaép.-re</t>
  </si>
  <si>
    <t>Kossuth utca járdaépítés,egyéb lak. hozj.</t>
  </si>
  <si>
    <t>Kossuth utca járdaépítés,Egyéb lak.hozj.</t>
  </si>
  <si>
    <t>83.</t>
  </si>
  <si>
    <t>Kamat többlet bevétel dologira</t>
  </si>
  <si>
    <t>Dologira átcsop/9400000</t>
  </si>
  <si>
    <t>Dologira átcsop/940000</t>
  </si>
  <si>
    <t>84.</t>
  </si>
  <si>
    <t>Kamat többlet bevétel átcs.dologira</t>
  </si>
  <si>
    <t>Továbbszámlázott bev.átcs.dologira</t>
  </si>
  <si>
    <t>Továbbszámlázott bev.átcsop.dologira</t>
  </si>
  <si>
    <t>85.</t>
  </si>
  <si>
    <t>Civil.sz.tám.ra átcsop.saját tartalékjából</t>
  </si>
  <si>
    <t xml:space="preserve">Átcs.saját tartalékjából </t>
  </si>
  <si>
    <t>86.</t>
  </si>
  <si>
    <t>Civil.sz.tám.ra átcsop./Orvosi ügyelet kieg.</t>
  </si>
  <si>
    <t xml:space="preserve">Átcs.működ. tartalékból </t>
  </si>
  <si>
    <t>87.</t>
  </si>
  <si>
    <t>88.</t>
  </si>
  <si>
    <t>Civil.sz.tám.ra átcsop./Váosért.Al.Proscole</t>
  </si>
  <si>
    <t>89.</t>
  </si>
  <si>
    <t>Civil.sz.tám.ra átcsop./Váosért.Al.Év.Sport.</t>
  </si>
  <si>
    <t>90.</t>
  </si>
  <si>
    <t>Beruházás /Járdaépítés</t>
  </si>
  <si>
    <t>Beruházásra felh.tartalékr.</t>
  </si>
  <si>
    <t>91.</t>
  </si>
  <si>
    <t>Beruházás/Kecel Kerékpárút szerz.mód.</t>
  </si>
  <si>
    <t>92.</t>
  </si>
  <si>
    <t>Beruházás/Piac pályázat</t>
  </si>
  <si>
    <t>93.</t>
  </si>
  <si>
    <t>94.</t>
  </si>
  <si>
    <t>Beruházás/Grratzer utca csapadék csat.</t>
  </si>
  <si>
    <t>Beruházás/ Koltói utca Csapadék csat.</t>
  </si>
  <si>
    <t>95.</t>
  </si>
  <si>
    <t>Beruházás/Bronz szobrok</t>
  </si>
  <si>
    <t>96.</t>
  </si>
  <si>
    <t>Felújítás/Sportcsarnok átalakítás</t>
  </si>
  <si>
    <t>Felújítás felh.tartalékról.</t>
  </si>
  <si>
    <t>97.</t>
  </si>
  <si>
    <t>Felújítás/Ravatalozó felújítás LEADER pály.</t>
  </si>
  <si>
    <t>Felújítás/Kiskőrösi kerépárút</t>
  </si>
  <si>
    <t>98.</t>
  </si>
  <si>
    <t>99.</t>
  </si>
  <si>
    <t>Felújítás/Sportpálya  vill.szerelés</t>
  </si>
  <si>
    <t>100.</t>
  </si>
  <si>
    <t>Beruházás/Védőnők Nagyért.eszközök</t>
  </si>
  <si>
    <t>Felújítás/Önkormányzati utak felújít.</t>
  </si>
  <si>
    <t>101.</t>
  </si>
  <si>
    <t>102.</t>
  </si>
  <si>
    <t>Intézményfin.Polghiv.Bérkompenzáció</t>
  </si>
  <si>
    <t>Intézményf.PH.</t>
  </si>
  <si>
    <t>103.</t>
  </si>
  <si>
    <t>Intézmf.PH.</t>
  </si>
  <si>
    <t>Intézményfin.Polgh./Bérkompenzáció</t>
  </si>
  <si>
    <t>Intézményf.Polgh./Beruházás Adó fénym.</t>
  </si>
  <si>
    <t>Intézm.f.Polghiv.Beruházás/Fénymás.Adó</t>
  </si>
  <si>
    <t>104.</t>
  </si>
  <si>
    <t>Intézm.f.ESZI /Bérkompenzáció</t>
  </si>
  <si>
    <t>Intézményf.ESZI</t>
  </si>
  <si>
    <t xml:space="preserve">104. </t>
  </si>
  <si>
    <t>Intézményf.ESZI/Bérkompenzáció</t>
  </si>
  <si>
    <t>105.</t>
  </si>
  <si>
    <t>Intézményf.MŰVHÁZ./Bérkompenzáció</t>
  </si>
  <si>
    <t>Intézményf.MŰVHÁZ</t>
  </si>
  <si>
    <t>Intézm.f.MŰVHÁZ/Bérkompenzáció</t>
  </si>
  <si>
    <t>106.</t>
  </si>
  <si>
    <t>Intézm.f.ÓVODA/Bérkompenzáció</t>
  </si>
  <si>
    <t>Intézmf.ÓVODA/Bérkompenzáció</t>
  </si>
  <si>
    <t>Intézményf.ÓVODA/Bérkompenzáció</t>
  </si>
  <si>
    <t>Intézményf.ÓVODA</t>
  </si>
  <si>
    <t>107.</t>
  </si>
  <si>
    <t>Kincstárjegy vásárlás</t>
  </si>
  <si>
    <t>108.</t>
  </si>
  <si>
    <t xml:space="preserve">Kincstárjegy beváltása </t>
  </si>
  <si>
    <t>Felhalmozási bevétel</t>
  </si>
  <si>
    <t>Rövid l. Hitel Kincstárjegy</t>
  </si>
  <si>
    <t xml:space="preserve">Felhalm. Kiadás felh.tart. </t>
  </si>
  <si>
    <t>109.</t>
  </si>
  <si>
    <t xml:space="preserve">Er.előir.-ból Sportöltöző felúj. Vissza felh.t. </t>
  </si>
  <si>
    <t xml:space="preserve">Visszavez.felhalm.tart-ra </t>
  </si>
  <si>
    <t>110.</t>
  </si>
  <si>
    <t>Szüreti fesztivál kiadásai műk.tart-ból</t>
  </si>
  <si>
    <t>Működési tartalékról átcs.</t>
  </si>
  <si>
    <t>111.</t>
  </si>
  <si>
    <t>Civil szerv.tám.pénz.át.Polgárőrség m.tart</t>
  </si>
  <si>
    <t xml:space="preserve">Működ.tartalékból átcs. </t>
  </si>
  <si>
    <t>Kincstárjegy beváltás</t>
  </si>
  <si>
    <t>Felh.bevétel felh.tart-ra</t>
  </si>
  <si>
    <t>2.-3.sz.módositás</t>
  </si>
  <si>
    <t>Német nemzetiségi Önk.2013.Kieg.tám.</t>
  </si>
  <si>
    <t>Cigány nemzetiségi Önk.2013Kieg.tám.</t>
  </si>
  <si>
    <t xml:space="preserve">Nemzetiségek   összesen             </t>
  </si>
  <si>
    <t>4.módosítás</t>
  </si>
  <si>
    <t>Német  nemzetiség Önk.2013 kieg.tám.</t>
  </si>
  <si>
    <t>Cigány  nemzetiség Önk.2013 kieg.tám.</t>
  </si>
  <si>
    <t>112.</t>
  </si>
  <si>
    <t>Soltvadkerti  Testedző Egyesület pénz.át.</t>
  </si>
  <si>
    <t>Felhalm. tart-ból pénz.át.</t>
  </si>
  <si>
    <t>113.</t>
  </si>
  <si>
    <t>Biztonság Soltvadkert Vagyonvédelmi Kft</t>
  </si>
  <si>
    <t>Felhalm.tart.-ról.pénz.át.</t>
  </si>
  <si>
    <t>114.</t>
  </si>
  <si>
    <t>Városi Önkormányzati Tűzoltóság műk.fin.</t>
  </si>
  <si>
    <t>Működ.tart-ról pénz.át.</t>
  </si>
  <si>
    <t>115.</t>
  </si>
  <si>
    <t>Önkéntes Tűzoltó Egyesület 2014 évi. Elől.</t>
  </si>
  <si>
    <t>Felhalm.tart-ból.pénz.át.</t>
  </si>
  <si>
    <t>116.</t>
  </si>
  <si>
    <t>Szociális támogatás december</t>
  </si>
  <si>
    <t>Munkabérre</t>
  </si>
  <si>
    <t>Védőnői finanszírozás /december</t>
  </si>
  <si>
    <t>Napsugár gyermektábor  nyári gyermekét.</t>
  </si>
  <si>
    <t>Működ.tartlék-ból</t>
  </si>
  <si>
    <t>117.</t>
  </si>
  <si>
    <t>Egyes jövpótló támog.(szoc.támog.)</t>
  </si>
  <si>
    <t>Áll.tám.rend.Műk.c.t.p-ről</t>
  </si>
  <si>
    <t>118.</t>
  </si>
  <si>
    <t>KEOP Szennyvíz pályázat  pály.biztosíték</t>
  </si>
  <si>
    <t>KEOP Szennyvíz pályázat pály.biztosíték</t>
  </si>
  <si>
    <t>Felhelm.tartalékra</t>
  </si>
  <si>
    <t>119.</t>
  </si>
  <si>
    <t>Előirányzat átcsop.</t>
  </si>
  <si>
    <t>Egyes jövpótló támog.(szoc.támog)</t>
  </si>
  <si>
    <t>előirányzat átcsop.</t>
  </si>
  <si>
    <t>120.</t>
  </si>
  <si>
    <t>Átcsoportosítás dologi kiadásra</t>
  </si>
  <si>
    <t>Tartalék átcsop</t>
  </si>
  <si>
    <t>Szerkezetátal.tart.(Szoc.és Gyermekj.kie.)</t>
  </si>
  <si>
    <t>Szerkezetátal.Szoc.és Gyermekj..t.kieg.</t>
  </si>
  <si>
    <t>2013. évi pénzeszköz átadások</t>
  </si>
  <si>
    <t xml:space="preserve">     - Egyéb (telefon,egyéb)</t>
  </si>
  <si>
    <t xml:space="preserve"> EGYSZERŰSITETT MÉRLEGE 2013. december 31-én</t>
  </si>
  <si>
    <t>ESZKÖZÖK</t>
  </si>
  <si>
    <t>sor</t>
  </si>
  <si>
    <t>Polg.hiv</t>
  </si>
  <si>
    <t>Eszi</t>
  </si>
  <si>
    <t>Művház.</t>
  </si>
  <si>
    <t>Öszesen</t>
  </si>
  <si>
    <t>Német</t>
  </si>
  <si>
    <t>Cigány</t>
  </si>
  <si>
    <t>Mindössz.</t>
  </si>
  <si>
    <t>Immateriális javak</t>
  </si>
  <si>
    <t>Tárgyi eszközök</t>
  </si>
  <si>
    <t>III</t>
  </si>
  <si>
    <t>Befektetett eszközök összesen</t>
  </si>
  <si>
    <t>IV</t>
  </si>
  <si>
    <t>Üzemeltetésre átadott eszközök</t>
  </si>
  <si>
    <t>A</t>
  </si>
  <si>
    <t>BEFEKTETETT ESZKÖZÖK ÖSSZ.</t>
  </si>
  <si>
    <t>I</t>
  </si>
  <si>
    <t>Készletek</t>
  </si>
  <si>
    <t>II</t>
  </si>
  <si>
    <t>Követelések</t>
  </si>
  <si>
    <t>Értékpapírok</t>
  </si>
  <si>
    <t>Pénzeszközök</t>
  </si>
  <si>
    <t>V</t>
  </si>
  <si>
    <t>Egyéb aktív pénzügyi elszámolások</t>
  </si>
  <si>
    <t>B</t>
  </si>
  <si>
    <t>FORGÓESZKÖZÖK ÖSSZESEN</t>
  </si>
  <si>
    <t>ESZKÖZÖK  ÖSSZESEN</t>
  </si>
  <si>
    <t>FORRÁSOK</t>
  </si>
  <si>
    <t>Tartós tőke</t>
  </si>
  <si>
    <t xml:space="preserve">II </t>
  </si>
  <si>
    <t>Tőkeváltozás</t>
  </si>
  <si>
    <t>Értékelési tartalék</t>
  </si>
  <si>
    <t>D</t>
  </si>
  <si>
    <t>SAJÁT TŐKE ÖSSZESEN</t>
  </si>
  <si>
    <t>Költségvetési tartalékok</t>
  </si>
  <si>
    <t>Vállalkozási tartalékok</t>
  </si>
  <si>
    <t>E</t>
  </si>
  <si>
    <t>TARTALÉKOK ÖSSSZESEN</t>
  </si>
  <si>
    <t>Hosszú lejáratú kötelezettségek</t>
  </si>
  <si>
    <t>Rövid lejáratú kötelezettségek</t>
  </si>
  <si>
    <t>Egyéb passzív pénzügyi elszámolások</t>
  </si>
  <si>
    <t>F</t>
  </si>
  <si>
    <t>KÖTELEZETTSÉGEK ÖSSZESEN</t>
  </si>
  <si>
    <t>FORRÁSOK  ÖSSZESEN</t>
  </si>
  <si>
    <t>Sotvadkert Város Önkormányzat és intézményei</t>
  </si>
  <si>
    <t xml:space="preserve"> Civil szervezetek támogatása 2013.évben</t>
  </si>
  <si>
    <t>Szervezet megnevezése</t>
  </si>
  <si>
    <t xml:space="preserve">2013.V. módosítás     </t>
  </si>
  <si>
    <t>Tűzoltóság</t>
  </si>
  <si>
    <t xml:space="preserve">Városi Tűzoltó Paramcsnoks.működ.finansz. </t>
  </si>
  <si>
    <t>Sportegyesület</t>
  </si>
  <si>
    <t>Polgárőr Egyesület</t>
  </si>
  <si>
    <t>Kézisuli Egyesület</t>
  </si>
  <si>
    <t>Foci Suli Egyesület</t>
  </si>
  <si>
    <t>Kossuth Diák Sport Egyesület</t>
  </si>
  <si>
    <t>Asztalitenisz Szakosztály</t>
  </si>
  <si>
    <t>Evangélikus Óvoda</t>
  </si>
  <si>
    <t>Svk.Gyermekekért Alapítvány</t>
  </si>
  <si>
    <t>Svk.Városért Alapítv.(Proscole500,Év sport.200)</t>
  </si>
  <si>
    <t>Svk.Rendőrörs</t>
  </si>
  <si>
    <t>Mozgáskorlátozottak Svk.csoportja</t>
  </si>
  <si>
    <t xml:space="preserve"> Mozgáskorlátozottak Baráti köre</t>
  </si>
  <si>
    <t>SIKE Egyesület</t>
  </si>
  <si>
    <t>Terne Lulugya Egyesület</t>
  </si>
  <si>
    <t>Motoros Farkasok Egyesülete</t>
  </si>
  <si>
    <t>Önkéntes Tűzoltó egyesület következő évi tám.</t>
  </si>
  <si>
    <t>Bankszámla egyenleg 2012.XII.31.</t>
  </si>
  <si>
    <t>Aktív és passzív pénzügyi elszámolások összesen</t>
  </si>
  <si>
    <t>Vállalkozási tartalék</t>
  </si>
  <si>
    <t>TÁRGYÉVI HELYESBÍTETT PÉNZMARADVÁNY</t>
  </si>
  <si>
    <t>Intézményi költsévetési befiz.többlettám.miatt Intézm.</t>
  </si>
  <si>
    <t>Költségvetési kiut.kiutalatlan intézm.tám.Intézm.</t>
  </si>
  <si>
    <t>Finanszírozásból származó korrekciók</t>
  </si>
  <si>
    <t>KÖLTSÉGVETÉSI PÉNZMARADVÁNY</t>
  </si>
  <si>
    <t>MÓDOSÍTOTT PÉNZMARADVÁNY</t>
  </si>
  <si>
    <t>KÖTELEZETTSÉGGEL TERHELT PÉNZMARADVÁNY</t>
  </si>
  <si>
    <t>ebből :működési célú kötel.terh.pénzmaradvány</t>
  </si>
  <si>
    <t>ebből: felhalmozási célú kötel.terh. pénzmaradvány</t>
  </si>
  <si>
    <t>SZABAD PÉNZMARADVÁNY</t>
  </si>
  <si>
    <t>ebből: működési célú szabad pénzmaradvány</t>
  </si>
  <si>
    <t>ebből: felhalmozási célú szabad pénzmaradvány</t>
  </si>
  <si>
    <t>Jóváhagyott Pénzmaradvány levezetése</t>
  </si>
  <si>
    <t>Az Intézményi többlet támogatás visszautalása</t>
  </si>
  <si>
    <t xml:space="preserve">A kiutalatlan többlet támogatás visszavonása </t>
  </si>
  <si>
    <t>Mindösszesen jóváhagyott pénzmaradvány</t>
  </si>
  <si>
    <t>A pénzmaradvány tételes intézményi kimutatása</t>
  </si>
  <si>
    <t>Soltvadkert Város Önkormányzat tartalék kimutatása</t>
  </si>
  <si>
    <t>2013. december 31.-én</t>
  </si>
  <si>
    <t>Tartalék jogcíme</t>
  </si>
  <si>
    <t>Működési tartalék összesen</t>
  </si>
  <si>
    <t>Felhalmozási tartalék összesen</t>
  </si>
  <si>
    <t xml:space="preserve">Önkormányzat egyéb felhalmozási tartalék (felhasználható) </t>
  </si>
  <si>
    <t>Tartalék mindösszesen</t>
  </si>
  <si>
    <t>Pénzeszközök változása</t>
  </si>
  <si>
    <t>Intézmény megnevezése</t>
  </si>
  <si>
    <t>Nyitó pénzkészlet</t>
  </si>
  <si>
    <t>Záró pénzkészlet</t>
  </si>
  <si>
    <t>Művelődési Ház, Könyvtár és Szabadidő Központ</t>
  </si>
  <si>
    <t>Soltvadkerti Óvodák és Bölcsőde</t>
  </si>
  <si>
    <t>Soltvadkert Város összesen</t>
  </si>
  <si>
    <t>Német Nemzetiségi Önkormányzat</t>
  </si>
  <si>
    <t>Cigány Nemezetiségi Önkormányzat</t>
  </si>
  <si>
    <t>2012.13.31</t>
  </si>
  <si>
    <t>Soltvadkerti Polgármesteri Hivatal</t>
  </si>
  <si>
    <t>2013.V.mód. ei.</t>
  </si>
  <si>
    <t>2013. tervezett ei.</t>
  </si>
  <si>
    <t xml:space="preserve">Önkormányzat működési tartalék (felhasználható) </t>
  </si>
  <si>
    <t xml:space="preserve">Önkormányzat Szennyvíziszap                 (alap képzés - elkülönített)  </t>
  </si>
  <si>
    <t>Az Intézményeknél képződött jóváhagyandó pénzmaradvány összege</t>
  </si>
  <si>
    <t>Önkormányzat tárgyévi helyesbített pénzmaradványa</t>
  </si>
  <si>
    <r>
      <t xml:space="preserve">Ávr.alapján az Önkormányzat az Intézményeknél a maradványt felülvizsgálta  és jóváhagyja a                      </t>
    </r>
    <r>
      <rPr>
        <b/>
        <sz val="10"/>
        <rFont val="Arial CE"/>
        <family val="0"/>
      </rPr>
      <t>Tárgyévi helyesbített Pénzmaradvány összegét</t>
    </r>
  </si>
  <si>
    <t>Jóváhagyott pénzmaradvány az Önk.és Intézm.-nél</t>
  </si>
  <si>
    <t>Költségv.kiut.kiutalatlan tám.miatt állami támog.Önkorm.</t>
  </si>
  <si>
    <t>Költségvetési kiutalatlan támogatás miatt (állami tám.Önk-nak)</t>
  </si>
  <si>
    <t>Az Önkormányzatnál jóváhagyandó pénzmaradvány összege</t>
  </si>
  <si>
    <t>Felhalm. célú tám.k. Kincstárj., törzstőke</t>
  </si>
  <si>
    <t>adatok Ft-ban</t>
  </si>
  <si>
    <t>Ápolási díj előleg</t>
  </si>
  <si>
    <t>2013. évi adónemenkénti Kötelezettség kimutatás</t>
  </si>
  <si>
    <t>2013.december 31.-én</t>
  </si>
  <si>
    <t>Adatok: Ft-ban</t>
  </si>
  <si>
    <t>Követelés jogcíme</t>
  </si>
  <si>
    <t>Túlfizetés (Kötelezettség)</t>
  </si>
  <si>
    <t>Előző évek</t>
  </si>
  <si>
    <t>Tárgy év</t>
  </si>
  <si>
    <t>Építményadó</t>
  </si>
  <si>
    <t>Kommunális adó</t>
  </si>
  <si>
    <t>Idegenforg.adó tartozás</t>
  </si>
  <si>
    <t>Idegenforg.adó építmény</t>
  </si>
  <si>
    <t>Iparűzési adó</t>
  </si>
  <si>
    <t>Gépjármű adó</t>
  </si>
  <si>
    <t>Pólék</t>
  </si>
  <si>
    <t>Bírság</t>
  </si>
  <si>
    <t>Egyéb bevételek</t>
  </si>
  <si>
    <t>Idegen bevételek</t>
  </si>
  <si>
    <t>Talajterhelési díj</t>
  </si>
  <si>
    <t>Illeték</t>
  </si>
  <si>
    <t>Összesen adó Túlfizetés</t>
  </si>
  <si>
    <t>Soltvadkert Város Önkormányzat Követelések kimutatása</t>
  </si>
  <si>
    <t>2013 év december 31.</t>
  </si>
  <si>
    <t>Követelések jogcíme</t>
  </si>
  <si>
    <t>Polg.Hiv.</t>
  </si>
  <si>
    <t>Műv.ház</t>
  </si>
  <si>
    <t>Követelések áruszállításból szogáltatásból</t>
  </si>
  <si>
    <t xml:space="preserve">   Követelések (Adósok)</t>
  </si>
  <si>
    <t>Rövid lejáratú kölcsönök</t>
  </si>
  <si>
    <t>Egyéb rövid lejáratú követelések</t>
  </si>
  <si>
    <t>Követelések összesen</t>
  </si>
  <si>
    <t>2013. évi adónemenkénti követelés kimutatás</t>
  </si>
  <si>
    <t>Hátralék</t>
  </si>
  <si>
    <t>Értékvesztés</t>
  </si>
  <si>
    <t>Összesen adó hátralék</t>
  </si>
  <si>
    <t>Mindösszesen hátralék</t>
  </si>
  <si>
    <t>Befektetett pénzügyi eszközök kimutatása</t>
  </si>
  <si>
    <t>Forrás: Mérleg, Részesedések űrlap</t>
  </si>
  <si>
    <t>Törvény alapján tartós állami részesedés nem pénzügyi vállalkozás</t>
  </si>
  <si>
    <t>Törvény alapján tartós állami részesedés pénzügyi vállalkozás</t>
  </si>
  <si>
    <t>Részesedések saját alapítású gazdasági társaságba</t>
  </si>
  <si>
    <t>Egyéb, Kárpótlási jegy, Kincstárjegy</t>
  </si>
  <si>
    <t>Tartósan adott kölcsön</t>
  </si>
  <si>
    <t>Vadkert Komszolg KFT. Tőrzstőke/1993</t>
  </si>
  <si>
    <t xml:space="preserve">Biztonság Soltvadkert Vagyonvédelmi KFT.Tőrzstőke </t>
  </si>
  <si>
    <t>OTP Bank Nyrt./1995/ Részvény</t>
  </si>
  <si>
    <t>ELMIB  2002/Részvény</t>
  </si>
  <si>
    <t>ELMIB 2003/Részvény</t>
  </si>
  <si>
    <t>ELMIB 2004/Részvény</t>
  </si>
  <si>
    <t>ELMIB 2005/Részvény</t>
  </si>
  <si>
    <t>ELMIB 2006/Részvény</t>
  </si>
  <si>
    <t>ELMIB 2007/Részvény</t>
  </si>
  <si>
    <t xml:space="preserve">Homokhátsági   2005/Részvény </t>
  </si>
  <si>
    <t>Üde-Kunság részesedés Önkormányzat</t>
  </si>
  <si>
    <t>Üde-Kunság részesedés Cigány  Kisebbség</t>
  </si>
  <si>
    <t>Pack Star RT. Részvény</t>
  </si>
  <si>
    <t xml:space="preserve">Kőrösvíz KFT  Apport átadás   2012/részesedés </t>
  </si>
  <si>
    <t>Tartós részesedések Összesen</t>
  </si>
  <si>
    <t>Kárpótlási jegy</t>
  </si>
  <si>
    <t>Kincstárjegy</t>
  </si>
  <si>
    <t>Hitelviszonyt megtestesítő értékpapír összesen</t>
  </si>
  <si>
    <t>Tartósan adott kölcsönök összesen</t>
  </si>
  <si>
    <t>Befektetett Pénzügyi eszközök összesen</t>
  </si>
  <si>
    <t>Soltvadkert Város Önkormányzat Kötelezettségek kimutatása</t>
  </si>
  <si>
    <t>Kötelezettség jogcíme</t>
  </si>
  <si>
    <t>Kötelezettségek áruszállításból és szolgáltatásból (szállítók)</t>
  </si>
  <si>
    <t>Helyi adó túlfizetése miatti kötelezettség</t>
  </si>
  <si>
    <t>Tárgyévi költségvetést terhelő egyéb rövidlejáratú kötelezettség</t>
  </si>
  <si>
    <t>Kötelezettségek összesen</t>
  </si>
  <si>
    <t>19. melléklet az 7/2014. (V.1.) önkormányzati rendelethez</t>
  </si>
  <si>
    <t>20. melléklet az 7/2014. (V.1.) önkormányzati rendelethez</t>
  </si>
  <si>
    <t>21. melléklet az 7/2014. (V.1.) önkormányzati rendelethez</t>
  </si>
  <si>
    <t>Adatok Ft-ban</t>
  </si>
  <si>
    <t>22. melléklet az 7/2014. (V.1.) önkormányzati rendelethez</t>
  </si>
  <si>
    <t>23. melléklet az 7/2014. (V.1.) önkormányzati rendelethez</t>
  </si>
  <si>
    <t>18. melléklet az 7/2014. (V.1.) önkormányzati rendelethez</t>
  </si>
  <si>
    <t>17. melléklet az 7/2014. (V.1.) önkormányzati rendelethez</t>
  </si>
  <si>
    <t>16. melléklet az 7/2014. (V.1.) önkormányzati rendelethez</t>
  </si>
  <si>
    <t>15. melléklet az 7/2014. (V.1.) önkormányzati rendelethez</t>
  </si>
  <si>
    <t>14. melléklet az 7/2014. (V.1.) önkormányzati rendelethez</t>
  </si>
  <si>
    <t>13. melléklet az 7/2014. (V.1.) önkormányzati rendelethez</t>
  </si>
  <si>
    <t>12. melléklet az 7/2014. (V.1.) önkormányzati rendelethez</t>
  </si>
  <si>
    <t>11. melléklet az 7/2014. (V.1.) önkormányzati rendelethez</t>
  </si>
  <si>
    <t>10. melléklet az 7/2014. (V.1.) önkormányzati rendelethez</t>
  </si>
  <si>
    <t>9. melléklet az 7/2014. (V.1.) önkormányzati rendelethez</t>
  </si>
  <si>
    <t>8. melléklet az 7/2014. (V.1.) önkormányzati rendelethez</t>
  </si>
  <si>
    <t>7. melléklet az 7/2014. (V.1.) önkormányzati rendelet hez</t>
  </si>
  <si>
    <t>6. melléklet az 7/2014. (V.1.) önkormányzati rendelethez</t>
  </si>
  <si>
    <t>5. melléklet az 7/2014. (V.1.) önkormányzati rendelethez</t>
  </si>
  <si>
    <t>4. melléklet az 7/2014. (V.1.) önkormányzati rendelethez</t>
  </si>
  <si>
    <t>3.melléklet az 7/2014. (V.1.) önkormányzati rendelethez</t>
  </si>
  <si>
    <t>2.melléklet az 7/2014. (V.1.) önkormányzati rendelethez</t>
  </si>
  <si>
    <t>1_c. melléklet az 7/2014. (V.1.) önkormányzati rendelethez</t>
  </si>
  <si>
    <t>1_b. melléklet az 7/2014. (V.1.) önkormányzati rendelethez</t>
  </si>
  <si>
    <t>1_a. melléklet az 7/2014. (V.1.) önkormányzati rendelethez</t>
  </si>
  <si>
    <t>2013.12.31.-én</t>
  </si>
  <si>
    <t>Pénzmaradvány kimutatása 2013.december 31-én a 2013.évi beszámoló 29.űrlapja alapján</t>
  </si>
  <si>
    <t>Szociális támogatások előirányzat felhasználása 2013. évben</t>
  </si>
  <si>
    <t xml:space="preserve">Szerkezetát.(Gyerm.étkf.Egy.szoc.kieg). </t>
  </si>
  <si>
    <t xml:space="preserve">     - Védőnői finanszírozás</t>
  </si>
  <si>
    <t xml:space="preserve">     MEP finanszírozás összesen</t>
  </si>
  <si>
    <t xml:space="preserve">     Lakosságtól át.pénz.Kossuth u.járdaépít.</t>
  </si>
  <si>
    <t xml:space="preserve">     Lakosságtól csat.hj. (Koltói A. u.)Rávai M</t>
  </si>
  <si>
    <t>Bizt.Svk.Vagyonv. KFT törzstőke f.</t>
  </si>
  <si>
    <t>Civil.sz.tám.ra átcsop./Sportp.fel.345101 Ft</t>
  </si>
  <si>
    <t xml:space="preserve">Átcs.műk.saját. tartalékból </t>
  </si>
  <si>
    <t xml:space="preserve">   Iskola - Műfüves  pálya (Pénz.átvétel.1549530)</t>
  </si>
  <si>
    <t xml:space="preserve">   Védőnők nagyértékű eszk.besz.</t>
  </si>
  <si>
    <t xml:space="preserve">   Kiskőrösi kerékpárút felúj.</t>
  </si>
  <si>
    <t xml:space="preserve">   Önkormányzati utak felúj.</t>
  </si>
  <si>
    <t xml:space="preserve">   Birkózóterem szőnyeg vás.</t>
  </si>
  <si>
    <t>121.</t>
  </si>
  <si>
    <t>Birkózó terem szőnyeg vás.</t>
  </si>
  <si>
    <t>Felhalm.tartalékból.</t>
  </si>
  <si>
    <t xml:space="preserve">   Polg.Hiv. szofver, számítógép vás.Adó fénym.</t>
  </si>
  <si>
    <t xml:space="preserve">   Sportpálya vízellátás (átcsoportosítva a felújításba)</t>
  </si>
  <si>
    <t>Az önkormányzat a többéves kihatással járó döntések számszerűsítését évenkénti bontásban és összesítve</t>
  </si>
  <si>
    <t>Feladat</t>
  </si>
  <si>
    <t>Szennyvíziszap (alap képzés)</t>
  </si>
  <si>
    <t>Televíziós műsorszórás</t>
  </si>
  <si>
    <t>Nagyenyedi Keresztszülő program</t>
  </si>
  <si>
    <t>Indokolás:</t>
  </si>
  <si>
    <t>A Norvég finanszírozási mechanizmus keretében nyert pályázat végrehajtási szerződésének 8.1.2.pontjában</t>
  </si>
  <si>
    <t>vállalt kötelezettség szerint a létrehozott beruházás fenntartásához alapot kell képezni, amelybe évente a</t>
  </si>
  <si>
    <t>projekt összes költségének legalább 1 %-át kell befizetni.</t>
  </si>
  <si>
    <t>A projekt zárójelentés elfogadását követően a beruházást leglább 10 évig saját tulajdonban kell működtetni.</t>
  </si>
  <si>
    <t>Az alap képzése 2011-től 2020-ig tart.</t>
  </si>
  <si>
    <t>Az 57/2011.(V.26.)KT határozat alapján Mátyus Lajos, a Soltvadkerti Televízió felelős szerkesztője a közszolgálati</t>
  </si>
  <si>
    <t xml:space="preserve">műsoron túl heti egy óra műsort szolgáltat. A többlet műsoridő szolgáltatása 2011-ben 1.500 eFt, </t>
  </si>
  <si>
    <t>2012-ben 1.500  eFt, 2013-ban 1.000 eFt-os többletkiadás az önkományzatnak.</t>
  </si>
  <si>
    <t>A 88/2011(IX.22.) KT határozat alapján a Nagyenyed-környéki szórványban 6 évre Keresztszülő program való</t>
  </si>
  <si>
    <t>részvételéről döntött a Képviselő Testület. A támogatás 2011-től 2016-ig évi 150 eFt összegű.</t>
  </si>
  <si>
    <t>Az Önkormányzat által nyújtott közvetett támogatások 2013.évre tervezett összege</t>
  </si>
  <si>
    <t>Elengedés jogcíme</t>
  </si>
  <si>
    <t>Ellátottak térítési díjának, kértérítésének méltányossági alapon történő elengedésének összege</t>
  </si>
  <si>
    <t>Lakosság részére lakásépítéshez, felújításhoz nyújtott kölcsönök elengedésének összege</t>
  </si>
  <si>
    <t>Helyi adónál, gépjárműadónál biztosított kedvezmény, mentesség összege adónemenként:</t>
  </si>
  <si>
    <t xml:space="preserve">- kommunális adó mentesség </t>
  </si>
  <si>
    <t>- gépjárműadó mentesség</t>
  </si>
  <si>
    <t>- gépjárműadó kedvezmény</t>
  </si>
  <si>
    <t>kedvezmény        (súly és légrugó)</t>
  </si>
  <si>
    <t xml:space="preserve">Helyiségek, eszközök hasznosításából származó bevételből nyújtott kedvezmény, mentesség összege </t>
  </si>
  <si>
    <t>Egyéb nyújtott kedvezmény vagy kölcsön elengedésének összege</t>
  </si>
  <si>
    <t>Összesen:</t>
  </si>
  <si>
    <t>Teljesítés 2013.12.31.</t>
  </si>
  <si>
    <t>méltányosság - 70 év felettiek kedvezménye</t>
  </si>
  <si>
    <t>mozgáskorlátozottak</t>
  </si>
  <si>
    <t xml:space="preserve">Rendsz.Gyermekv. Erszébet utalvány </t>
  </si>
  <si>
    <t>5.sz. módosítás</t>
  </si>
  <si>
    <t>5.módosítás</t>
  </si>
  <si>
    <t>5.sz.módositás</t>
  </si>
  <si>
    <t>Állami t.Mük.tart.Rend.Kincstár táblái  al.</t>
  </si>
  <si>
    <t>Önkormányzat Átcsop. Intézm.dologira</t>
  </si>
  <si>
    <t>Pénzmaradv .ig.Intézm.</t>
  </si>
  <si>
    <t>Önkormányzat Átcsop. Intézm.dologi  PH.</t>
  </si>
  <si>
    <t>Önkorm. Átcsop. Intézm.dologi  ESZI.</t>
  </si>
  <si>
    <t>Önkorm. Átcsop. Intézm.dologi MŰVHÁZ</t>
  </si>
  <si>
    <t>Önkorm. Átcsop. Intézm.dologi ÓVODA</t>
  </si>
  <si>
    <t>Önkormányzat Állami tám. Kerkítés</t>
  </si>
  <si>
    <t>Állami t.ren.Műk.átv.pénz</t>
  </si>
  <si>
    <t>5.sz.módosítás</t>
  </si>
  <si>
    <t>Állami t.Műk.tart.Rend.Kicstár táblái alapján.</t>
  </si>
  <si>
    <t>Művház /Mozi Pályázat/ átcs.dologira,bérre</t>
  </si>
  <si>
    <t>39.hely.Nemzeti kulturális alap /Mozi pály/</t>
  </si>
  <si>
    <t>Önkormányzat (Bér átcsop.)</t>
  </si>
  <si>
    <t>átcsop. Működési tart.</t>
  </si>
  <si>
    <t>Önkormányzat Átcsop. Intézm.dologi  ESZI.</t>
  </si>
  <si>
    <t>Cigány nemzetiségi Kamat Int.bev.</t>
  </si>
  <si>
    <t>Birkózó terem felúj.pály.</t>
  </si>
  <si>
    <t>Központosított felhalm.előirányzat Pály</t>
  </si>
  <si>
    <t>33. melléklet az 7/2014. (V.1.) önkormányzati rendelethez</t>
  </si>
  <si>
    <t>32. melléklet az 7/2014. (V.1.) önkormányzati rendelethez</t>
  </si>
  <si>
    <t>28. melléklet az 7/2014. (V.1.) önkormányzati rendelethez</t>
  </si>
  <si>
    <t>29. melléklet az 7/2014. (V.1.) önkormányzati rendelethez</t>
  </si>
  <si>
    <t>30. melléklet az 7/2014. (V.1.) önkormányzati rendelethez</t>
  </si>
  <si>
    <t>31. melléklet az 7/2014. (V.1.) önkormányzati rendelethez</t>
  </si>
  <si>
    <t>Soltvadkert Város Önkormányzat Vagyonkimutatás 2013. december 31. napján</t>
  </si>
  <si>
    <t>Állami támog. Rend.Kincstár táblái  al.</t>
  </si>
  <si>
    <t xml:space="preserve">     - Szüreti fesztivál közt.hasz.</t>
  </si>
  <si>
    <t xml:space="preserve">     - Bérleti díj Dr.Kovács és társa</t>
  </si>
  <si>
    <t xml:space="preserve">    -Térítési díj Óvoda, Kamat</t>
  </si>
  <si>
    <t>Első lakás kölcsön</t>
  </si>
  <si>
    <t>Vízkár kölcsön</t>
  </si>
  <si>
    <t>Magy.Áll.Kincst.tábl.al.</t>
  </si>
  <si>
    <t>*</t>
  </si>
  <si>
    <t>Kamat többlet bev. Műk.tart.-ra</t>
  </si>
  <si>
    <t>Működési tartalékra</t>
  </si>
  <si>
    <t>Gépjárműadó  többlet bev.</t>
  </si>
  <si>
    <t>Felhalmoz.tartalékra</t>
  </si>
  <si>
    <t>Építményadó többlet bev.</t>
  </si>
  <si>
    <t xml:space="preserve">Felhalmoz.tartalékra </t>
  </si>
  <si>
    <t xml:space="preserve">      - Szerkezetátalakítási tart.(Gyermekétk.fel.)</t>
  </si>
  <si>
    <t xml:space="preserve">      - Egyéb központi támogatás</t>
  </si>
  <si>
    <t xml:space="preserve">     - MEP finanszírozás háziorvosi szolgálat</t>
  </si>
  <si>
    <t xml:space="preserve">     Gyermektartás dij</t>
  </si>
  <si>
    <t xml:space="preserve">     Közp.költségvetési szervtől.átv.egyéb pénz.</t>
  </si>
  <si>
    <t xml:space="preserve">   Házi orvosi praxis tárgyi eszköz beszerzés</t>
  </si>
  <si>
    <t xml:space="preserve">   Ivókút Lukács park</t>
  </si>
  <si>
    <t xml:space="preserve">   Sportöltöző felújítása (pénzeszk.átadásként elszámolt)</t>
  </si>
  <si>
    <t>Felhalm.Biztonság KFT.Tőrzstőke emelés miatt</t>
  </si>
  <si>
    <t>Magánszemélyek kom. Adója többl.</t>
  </si>
  <si>
    <t>Idegenforg.adó tartózkod.után többl.</t>
  </si>
  <si>
    <t>Idegenforg.adó épület.után többl.</t>
  </si>
  <si>
    <t>Iparűzési adó többlet bev.</t>
  </si>
  <si>
    <t>Start Közmunka pályázat bev.</t>
  </si>
  <si>
    <t>Támog.ért.működ.bevétel</t>
  </si>
  <si>
    <t xml:space="preserve">KTKT Kiskőrös .támog.ért.bev. </t>
  </si>
  <si>
    <t>Beruházás számítógép v.</t>
  </si>
  <si>
    <t>2013. er.ei.</t>
  </si>
  <si>
    <t>2013.évi mérlege közgazdasági tagolásban</t>
  </si>
  <si>
    <t>V.mód</t>
  </si>
  <si>
    <t>Kossuth Lajos Evangélikus Általános Iskola</t>
  </si>
  <si>
    <t>Református  Egyháznak pénzeszköz átadás</t>
  </si>
  <si>
    <t>Svk.Testedző Egyesület Műfüves pálya építés</t>
  </si>
  <si>
    <t>Pedagógusok pótlólagos bértám</t>
  </si>
  <si>
    <t>Műv.</t>
  </si>
  <si>
    <t>Foglalkoztatottak  száma</t>
  </si>
  <si>
    <t>Polg.Hiv.Int.többl.bev.átcs.Számgép v.-ra</t>
  </si>
  <si>
    <t>ESZI  Int.többl.bev.átcs.Dologira</t>
  </si>
  <si>
    <t>Int.bev.átcs.Dologira</t>
  </si>
  <si>
    <t>Eszi Intézményfin. Dologira</t>
  </si>
  <si>
    <t>Intézményf.Dologira</t>
  </si>
  <si>
    <t>Óvoda Intézm.bev. Csökk.</t>
  </si>
  <si>
    <t>Intézményi bev. Csökkenés</t>
  </si>
  <si>
    <t xml:space="preserve"> Német nemzetiség Kamat Int.bev.</t>
  </si>
  <si>
    <t>Cigány nemzetiség Kamat Int.bev.</t>
  </si>
  <si>
    <t>Birkózó terem.felúj.pály</t>
  </si>
  <si>
    <t>Központ.felhalm.előir.Pályázat Birkózó felúj.</t>
  </si>
  <si>
    <t>Működési tart.-ra</t>
  </si>
  <si>
    <t>Kamat többlet bevétel Működési tartalékra</t>
  </si>
  <si>
    <t>Működési tartalékra  átcs.</t>
  </si>
  <si>
    <t xml:space="preserve">Gépjárműadó többlet bev. </t>
  </si>
  <si>
    <t>2013.V.mód</t>
  </si>
  <si>
    <t>2013. V. módosítás</t>
  </si>
  <si>
    <t>2013. Teljesítés</t>
  </si>
  <si>
    <t>felhalmozási tartalékra</t>
  </si>
  <si>
    <t>Magánszemélyek kom.Adója többl.bev.</t>
  </si>
  <si>
    <t>Idegenforg.adó tartózkod.után többl.bev.</t>
  </si>
  <si>
    <t>Idegenforg.adó épület.után többl.bev.</t>
  </si>
  <si>
    <t>Start Közmunka Pályázat támog ért.bev.</t>
  </si>
  <si>
    <t>KTKT Kiskőrös támog.ért.bev.</t>
  </si>
  <si>
    <t>Működési tartalékra átcs.</t>
  </si>
  <si>
    <t>Polg.Hiv. többlet bev.átcs.Számítógép vás.</t>
  </si>
  <si>
    <t>Intéz.bev.átcsop.dologira</t>
  </si>
  <si>
    <t>Összes bevétel</t>
  </si>
  <si>
    <t>2013. V.mód</t>
  </si>
  <si>
    <t>Összes kiadás</t>
  </si>
  <si>
    <t xml:space="preserve">Felh-ra átv.pénz.,központosított felh., átv.,értékpap.bev. </t>
  </si>
  <si>
    <t>Műk.célú pm ig. előző évi ktgv.visszat.</t>
  </si>
  <si>
    <t>Nemzetiségi Önkormányz.támog.ért.pén.</t>
  </si>
  <si>
    <t>Nemzetiségi Önkormányz.Inézm.műk.b.</t>
  </si>
  <si>
    <t>Önk+Kiseb.</t>
  </si>
  <si>
    <t>59517+78</t>
  </si>
  <si>
    <t>230166+1498</t>
  </si>
  <si>
    <t>27519+70</t>
  </si>
  <si>
    <t>19212+70</t>
  </si>
  <si>
    <t>Befekt.célú ért.pap.Kincstárjegy.bev</t>
  </si>
  <si>
    <t>Előző évi pm-igénybevétel fejl.műk.</t>
  </si>
  <si>
    <t>Nemzetiségi Önkorm.Mük.támért.pé</t>
  </si>
  <si>
    <t>Nemzetiségi Önkorm.Pénzmaradv.</t>
  </si>
  <si>
    <t>Módositott</t>
  </si>
  <si>
    <t>előir.ezer Ft</t>
  </si>
  <si>
    <t>Intéz.bev.átcsop.beruhá-ra</t>
  </si>
  <si>
    <t>Eszi. Int.töb.bev.átcsop.Dologira</t>
  </si>
  <si>
    <t>Eszi. Int.fin.Dologira</t>
  </si>
  <si>
    <t>Intézm.fin.dologira</t>
  </si>
  <si>
    <t xml:space="preserve">Átcsop. Dologira,bérre </t>
  </si>
  <si>
    <t>Támog.ért.m.bev.dol.bér.</t>
  </si>
  <si>
    <t>Óvoda Int.bev.csökkenés átcs.bérből</t>
  </si>
  <si>
    <t>átcsoportosítás</t>
  </si>
  <si>
    <t>Német nemzetiség Kamat Int.bev.</t>
  </si>
  <si>
    <t>Önkormányzat Bér.átcsop.műk.tart-ról</t>
  </si>
  <si>
    <t>Óvoda Átcsop. Dologira</t>
  </si>
  <si>
    <t>Cigány nemzetiségi önk.átcsop</t>
  </si>
  <si>
    <t>Péneszk. Átadás</t>
  </si>
  <si>
    <t>Pénz. átad  Biztons.KFT.Tőrzstőke emelés</t>
  </si>
  <si>
    <t>Pénz.át.átcsop tőrzstőke.</t>
  </si>
  <si>
    <t>Átcs.Felhalm. Tart.</t>
  </si>
  <si>
    <t>Keceli kerékpárút</t>
  </si>
  <si>
    <t>Piac pályázat</t>
  </si>
  <si>
    <t>Iskola Műfüves pálíázat</t>
  </si>
  <si>
    <t>Projektor vás.Önk.</t>
  </si>
  <si>
    <t>Start téli Közmunka Vésőgép</t>
  </si>
  <si>
    <t>Gyöngyvirág utca felújítás</t>
  </si>
  <si>
    <t>Birkózóterem felújíitás</t>
  </si>
  <si>
    <t>Járda felújítás</t>
  </si>
  <si>
    <t xml:space="preserve">      - Bér kompenzáció</t>
  </si>
  <si>
    <t xml:space="preserve">     KTKT Kiskőrös támog.ért.műk.átv.</t>
  </si>
  <si>
    <t xml:space="preserve"> Központosított felhalmoz.tám.</t>
  </si>
  <si>
    <t xml:space="preserve">   Projektor</t>
  </si>
  <si>
    <t xml:space="preserve">   Start téli közmunka Vésőgép</t>
  </si>
  <si>
    <t xml:space="preserve">   Járda felújítás</t>
  </si>
  <si>
    <t>Művház  /Mozi Pály.Projek.tám.ér.b.hely.</t>
  </si>
  <si>
    <t>Helyesbítés</t>
  </si>
  <si>
    <t>39.Nemzeti kulturális al.Mozi Pály.hely.</t>
  </si>
  <si>
    <t>Helyesbítés Önkorm..</t>
  </si>
  <si>
    <t>Önk.intézményi bevétel</t>
  </si>
  <si>
    <t>Önk.int.bevétel</t>
  </si>
  <si>
    <t>Önk.Intézményi bevétel</t>
  </si>
  <si>
    <t>Önk.Intézm.bev.</t>
  </si>
  <si>
    <t>átcsoport.Felh.tart-ról</t>
  </si>
  <si>
    <t>Református egyház pénzeszköz átadás</t>
  </si>
  <si>
    <t>Felh.Biztonság KFT.Tőrzstőke emelés</t>
  </si>
  <si>
    <t>Működési bevét.Önkormányzat összesen</t>
  </si>
  <si>
    <t>Működési bevételek mindösszesen</t>
  </si>
  <si>
    <t>Nemzetiségi Önkormányzatok támog ért.pé.</t>
  </si>
  <si>
    <t>Nemzetiségi Önkormányzatok  Intézm. Bev.</t>
  </si>
  <si>
    <t>Előző évi pm.igénybevétel működ.-re (Nemz.Önk.)</t>
  </si>
  <si>
    <t>Kif.tám. 12.31</t>
  </si>
  <si>
    <t>Össz.ktsg.</t>
  </si>
  <si>
    <t xml:space="preserve"> Szennyvízelvezetés és -tisztítás megvalósítása -                                </t>
  </si>
  <si>
    <t>Napelemes rendszer kiépítése</t>
  </si>
  <si>
    <t xml:space="preserve"> Soltvadkert Város Önkormányzati Tűzoltó Parancsnokságánál</t>
  </si>
  <si>
    <t>KEOP-2012-4.10.0/A</t>
  </si>
  <si>
    <t>Piactér megújítása és a tanyai termékek piacra jutásának segítése</t>
  </si>
  <si>
    <t xml:space="preserve"> Soltvadkerten</t>
  </si>
  <si>
    <t>4271-9/2013/NAKVI</t>
  </si>
  <si>
    <t>Közösségi célú fejlesztés, helyi életminőség javítás tárgyában</t>
  </si>
  <si>
    <t xml:space="preserve"> - Ravatalozó épület felújítás</t>
  </si>
  <si>
    <t>LEADER</t>
  </si>
  <si>
    <t>Soltvadkert város központjában rendezvénytér kialakítása</t>
  </si>
  <si>
    <t>Működési célú</t>
  </si>
  <si>
    <t>Felhalmozási célú</t>
  </si>
  <si>
    <t>Együtt</t>
  </si>
  <si>
    <t>Helyi adók, pótlék</t>
  </si>
  <si>
    <t>Zárszámadás előző évi pénzmar.ig.</t>
  </si>
  <si>
    <t>******</t>
  </si>
  <si>
    <t>822eltérés</t>
  </si>
  <si>
    <t>inf.</t>
  </si>
  <si>
    <t>Teljesítés</t>
  </si>
  <si>
    <t>Össz.mód</t>
  </si>
  <si>
    <t>****eltér.</t>
  </si>
  <si>
    <t>87volt</t>
  </si>
  <si>
    <t>83397volt</t>
  </si>
  <si>
    <t>*****</t>
  </si>
  <si>
    <t>********</t>
  </si>
  <si>
    <t>87+885+327</t>
  </si>
  <si>
    <t>975300-</t>
  </si>
  <si>
    <t>eltérés</t>
  </si>
  <si>
    <t>Telj. 2013.12.31</t>
  </si>
  <si>
    <t>2013. VI.mód</t>
  </si>
  <si>
    <t>nyitó és záró pénzkészlettel</t>
  </si>
  <si>
    <t>Önkorm. támogatás</t>
  </si>
  <si>
    <t>Előző évi ktgvetési visszatérül.</t>
  </si>
  <si>
    <t>Függő, átfutó, kiegyenlítő bev.</t>
  </si>
  <si>
    <t xml:space="preserve">Működés </t>
  </si>
  <si>
    <t>Felhalmozás</t>
  </si>
  <si>
    <t>Egyesített Szociális Intézmény</t>
  </si>
  <si>
    <t>Függő , átfutó, kiegyenlítő kiad.</t>
  </si>
  <si>
    <t>Soltvadk. Város Mindösszesen</t>
  </si>
  <si>
    <t>2013.évi mérlege működési és felhalmozási célú bontásban</t>
  </si>
  <si>
    <t>Pénzkészlet 2013.jan.1-én</t>
  </si>
  <si>
    <t>Pénzkészlet  2013.12.31-én</t>
  </si>
  <si>
    <t>Szervezetfejlesztés Soltvadkert Város Önkormányzatánál</t>
  </si>
  <si>
    <t>ÁROP-1.A.5-2013-2013-0085</t>
  </si>
  <si>
    <t>EU önerő</t>
  </si>
  <si>
    <t>"Gyermekek és fiatalok integrációját segítő programok Soltvadkerten"                                                                                            TÁMOP-5.2.5/A-10/2-2010-0024</t>
  </si>
  <si>
    <t>EU-s forrásokkal támogatott program megnevezése,                                          a pályázat célja</t>
  </si>
  <si>
    <t xml:space="preserve">Utánpótlás sport infrastruktúra-fejlesztésére, felújítása pályázat </t>
  </si>
  <si>
    <t xml:space="preserve"> Birkózó terem felújítása</t>
  </si>
  <si>
    <t>Labdarúgó sportöltöző felújítása</t>
  </si>
  <si>
    <t xml:space="preserve">Látvány-csapatsportok támogatása </t>
  </si>
  <si>
    <t xml:space="preserve"> a szennyvíztisztító telepen</t>
  </si>
  <si>
    <t xml:space="preserve"> KEOP-1.2.0/09-11 </t>
  </si>
  <si>
    <t>ezer Ft-ban</t>
  </si>
  <si>
    <t>BEVÉTELEK</t>
  </si>
  <si>
    <t>Megnevezés</t>
  </si>
  <si>
    <t>Intézményi bevételek</t>
  </si>
  <si>
    <t>ÖSSZESEN:</t>
  </si>
  <si>
    <t>KIADÁSOK</t>
  </si>
  <si>
    <t>Intézmény</t>
  </si>
  <si>
    <t>Összesen</t>
  </si>
  <si>
    <t>Polgármesteri Hivatal</t>
  </si>
  <si>
    <t>Támogatásértékű bevételek</t>
  </si>
  <si>
    <t>MINDÖSSZESEN</t>
  </si>
  <si>
    <t>Szem.jutt.</t>
  </si>
  <si>
    <t xml:space="preserve">Járulék </t>
  </si>
  <si>
    <t>Dologi</t>
  </si>
  <si>
    <t>Pénzbeli</t>
  </si>
  <si>
    <t xml:space="preserve">Települési hulladék kezelés </t>
  </si>
  <si>
    <t xml:space="preserve">Folyóirat kiadás </t>
  </si>
  <si>
    <t>Közvilágítás</t>
  </si>
  <si>
    <t xml:space="preserve">Városgazdálkodás </t>
  </si>
  <si>
    <t xml:space="preserve">Közcélú foglalkoztatás </t>
  </si>
  <si>
    <t>Szociális ellátás</t>
  </si>
  <si>
    <t>Pénzeszköz átadások</t>
  </si>
  <si>
    <t xml:space="preserve">Egyéb feladatok </t>
  </si>
  <si>
    <t>Nappali ellátás</t>
  </si>
  <si>
    <t xml:space="preserve">Demens ellátás </t>
  </si>
  <si>
    <t>Gyermekjólét</t>
  </si>
  <si>
    <t>Szociális étkezés</t>
  </si>
  <si>
    <t xml:space="preserve">Házigondozás </t>
  </si>
  <si>
    <t xml:space="preserve">Családsegítés </t>
  </si>
  <si>
    <t>Könyvtár áll. Gy.</t>
  </si>
  <si>
    <t>Sportcsarnok</t>
  </si>
  <si>
    <t>Mozi</t>
  </si>
  <si>
    <t xml:space="preserve">Óvodai étkezés </t>
  </si>
  <si>
    <t xml:space="preserve">Óvodai nevelés </t>
  </si>
  <si>
    <t>Sajátos nevelésű</t>
  </si>
  <si>
    <t>Bölcsőde</t>
  </si>
  <si>
    <t>Egyesített Szoc. Int.</t>
  </si>
  <si>
    <t>Közműv. int.</t>
  </si>
  <si>
    <t>Óvoda</t>
  </si>
  <si>
    <t>Közműv. Int.</t>
  </si>
  <si>
    <t>Önkormányzat</t>
  </si>
  <si>
    <t>Tartalék</t>
  </si>
  <si>
    <t>Jogcím</t>
  </si>
  <si>
    <t>FELHALMOZÁSI KIADÁSOK ÖSSZESEN:</t>
  </si>
  <si>
    <t>Engedélyezett átlaglétszám</t>
  </si>
  <si>
    <t>Pénzeszköz átadás</t>
  </si>
  <si>
    <t>A kölcsön célja</t>
  </si>
  <si>
    <t>Munkáltatói lakáskölcsön</t>
  </si>
  <si>
    <t>Pénzbeni juttatás</t>
  </si>
  <si>
    <t>MŰKÖDÉSI BEVÉTELEK:</t>
  </si>
  <si>
    <t xml:space="preserve"> Intézményi bevétel</t>
  </si>
  <si>
    <t xml:space="preserve"> Helyi adók</t>
  </si>
  <si>
    <t xml:space="preserve"> Átengedett központi adók</t>
  </si>
  <si>
    <t>Önkormányzat támogatása</t>
  </si>
  <si>
    <t xml:space="preserve">BEVÉTELEK ÖSSZESEN: </t>
  </si>
  <si>
    <t>Tanyagondnoki szolg.</t>
  </si>
  <si>
    <t>Könyvtári szolg.</t>
  </si>
  <si>
    <t>Sajátos önkormányzati bevétel</t>
  </si>
  <si>
    <t>ezer Ft</t>
  </si>
  <si>
    <t>Egyesített Szoc. Intézmény</t>
  </si>
  <si>
    <t>Közművelődési Intézmény</t>
  </si>
  <si>
    <t>Sorszám</t>
  </si>
  <si>
    <t>Költségek ütemezése</t>
  </si>
  <si>
    <t>Projekt megvalósító</t>
  </si>
  <si>
    <t>Megítélt támogatás</t>
  </si>
  <si>
    <t>Saját forrás</t>
  </si>
  <si>
    <t>Soltvadkert Város Önkormányzata</t>
  </si>
  <si>
    <t xml:space="preserve">    Szennyvíziszap (alap képzés)</t>
  </si>
  <si>
    <t>Intézményfinanszírozás</t>
  </si>
  <si>
    <t>Változás (+/-)</t>
  </si>
  <si>
    <t xml:space="preserve">teljes projekt </t>
  </si>
  <si>
    <t>Intézmény finansz.</t>
  </si>
  <si>
    <t>Felhalmozásra átvett pénzeszköz</t>
  </si>
  <si>
    <t xml:space="preserve">   Járdaépítés</t>
  </si>
  <si>
    <t>Pe.átad.</t>
  </si>
  <si>
    <t>Egység</t>
  </si>
  <si>
    <t>ESZI</t>
  </si>
  <si>
    <t>Tel.üz. Igazg, sport-kult.</t>
  </si>
  <si>
    <t>Okmányiroda alap hj.</t>
  </si>
  <si>
    <t xml:space="preserve">                     ügyirat</t>
  </si>
  <si>
    <t>Gyámügyi ig.</t>
  </si>
  <si>
    <t>Építésügy  hatósági</t>
  </si>
  <si>
    <t xml:space="preserve">                  döntés</t>
  </si>
  <si>
    <t>Lakott külterület</t>
  </si>
  <si>
    <t>Üdülőhelyi felad.</t>
  </si>
  <si>
    <t>Pénzbeli szociális juttatások</t>
  </si>
  <si>
    <t>Gyermekjóléti szolg.</t>
  </si>
  <si>
    <t xml:space="preserve">Szociális étkezés </t>
  </si>
  <si>
    <t xml:space="preserve">Házi segítségnyújtás </t>
  </si>
  <si>
    <t>Tanyagondnoki szolgáltatás</t>
  </si>
  <si>
    <t xml:space="preserve">Időskorúak nappali ell. </t>
  </si>
  <si>
    <t>Demens nappali ell.</t>
  </si>
  <si>
    <t>Bölcsődei ellátás</t>
  </si>
  <si>
    <t>Óvodai nevelés 8 hó</t>
  </si>
  <si>
    <t>Óvodai nevelés 4 hó</t>
  </si>
  <si>
    <t>Sajátos nev.   8 hó</t>
  </si>
  <si>
    <t xml:space="preserve">                    4 hó</t>
  </si>
  <si>
    <t>Rendszeres gyv.</t>
  </si>
  <si>
    <t>3. V. több gyermek</t>
  </si>
  <si>
    <t xml:space="preserve">tartósan beteg </t>
  </si>
  <si>
    <t>Pedagógus szakvizsga</t>
  </si>
  <si>
    <t>Gyógypedagógiai pótl.kieg.</t>
  </si>
  <si>
    <t>Szociális szakvizsga</t>
  </si>
  <si>
    <t>A.</t>
  </si>
  <si>
    <t>SZJA helyben maradó</t>
  </si>
  <si>
    <t>R.III.</t>
  </si>
  <si>
    <t>Mindösszesen</t>
  </si>
  <si>
    <t>Sajátos önk. bevétel</t>
  </si>
  <si>
    <t>Kifizetett támogatás</t>
  </si>
  <si>
    <t>A projekt teljes költsége</t>
  </si>
  <si>
    <t>Projekt várható bekerülési költsége</t>
  </si>
  <si>
    <t>Szakfeladat</t>
  </si>
  <si>
    <t>Létszám</t>
  </si>
  <si>
    <t>Önk-i hj.</t>
  </si>
  <si>
    <t>1 főre eső tám.</t>
  </si>
  <si>
    <t>Havi tám.</t>
  </si>
  <si>
    <t>Ft</t>
  </si>
  <si>
    <t>fő</t>
  </si>
  <si>
    <t>%</t>
  </si>
  <si>
    <t>Ft/fő</t>
  </si>
  <si>
    <t>Ft/főhó</t>
  </si>
  <si>
    <t>Rendsz.szoc.segély egészségkáros</t>
  </si>
  <si>
    <t>Lakásfenntartási tám.</t>
  </si>
  <si>
    <t>Átmeneti segély</t>
  </si>
  <si>
    <t>Köztemetés</t>
  </si>
  <si>
    <t>Temetési segély</t>
  </si>
  <si>
    <t>Rendsz-nek és időskorúnak egyszeri</t>
  </si>
  <si>
    <t>Kieg.gyvk.</t>
  </si>
  <si>
    <t>Óvodáztatási támogatás</t>
  </si>
  <si>
    <t>Rendkívüli gyvt.</t>
  </si>
  <si>
    <t>Foglalkoztatást helyettesítő tám.</t>
  </si>
  <si>
    <t>Rendszeres szociális segélyezettek</t>
  </si>
  <si>
    <t>Bursa Hungarica ösztöndíjpályázat</t>
  </si>
  <si>
    <t>Átengedett központi adók</t>
  </si>
  <si>
    <t>Fejlesztési támogatás</t>
  </si>
  <si>
    <t xml:space="preserve">   fejlesztésre</t>
  </si>
  <si>
    <t xml:space="preserve">   működésre</t>
  </si>
  <si>
    <t>Személyi juttatások</t>
  </si>
  <si>
    <t>Járulékok</t>
  </si>
  <si>
    <t>Dologi kiadások</t>
  </si>
  <si>
    <t>Működési kiadások összesen</t>
  </si>
  <si>
    <t>Berházások</t>
  </si>
  <si>
    <t>Felújítások</t>
  </si>
  <si>
    <t>Felhalm.célú tám.kölcsön</t>
  </si>
  <si>
    <t>Soltvadkert Város Önkormányzat Értékvesztés elszámolása</t>
  </si>
  <si>
    <t>2013. december 31.</t>
  </si>
  <si>
    <t>ÉRTÉKVESZTÉS</t>
  </si>
  <si>
    <t>Követelés                     Bruttó értéke</t>
  </si>
  <si>
    <t>Követelés                       (bruttó-értékvesztés)</t>
  </si>
  <si>
    <t>Adósok  (Helyi  adók)  értékvesztése</t>
  </si>
  <si>
    <t>Vízműtől átvett vízdíj bevétel értékvesztése (egyéb követelés)</t>
  </si>
  <si>
    <t>Összes értékvesztés</t>
  </si>
  <si>
    <t>Befektetett eszközeinek kimutatása a 2013. évi beszámoló 38.űrlap alapján</t>
  </si>
  <si>
    <t>ezer Ft.</t>
  </si>
  <si>
    <t>Eszközök</t>
  </si>
  <si>
    <t>Bruttó</t>
  </si>
  <si>
    <t>Nettó</t>
  </si>
  <si>
    <t>Ingatlanok és kapcsolódó vagyoni értékű jogok</t>
  </si>
  <si>
    <t>Gépek,berendezések és felszerelések</t>
  </si>
  <si>
    <t>Járművek</t>
  </si>
  <si>
    <t>Üzemeltetésre, vagyonkezelésre átadott eszközök</t>
  </si>
  <si>
    <t>Eszközök össezsen</t>
  </si>
  <si>
    <t>Mindösszesen Eszközök</t>
  </si>
  <si>
    <t>Beruházások, felújítások                          01-es  űrlapok</t>
  </si>
  <si>
    <t>Összesen  0-ra írt eszközök             bruttó értéke</t>
  </si>
  <si>
    <t xml:space="preserve">Teljesen (0-ig) leírt eszközök             bruttó értéke </t>
  </si>
  <si>
    <t>24. melléklet az 7/2014. (V.1.) önkormányzati rendelethez</t>
  </si>
  <si>
    <t>25. melléklet az 7/2014. (V.1.) önkormányzati rendelethez</t>
  </si>
  <si>
    <t>2013. december 31. napján</t>
  </si>
  <si>
    <t>1+2+3</t>
  </si>
  <si>
    <t>Önkormányzat+Iskola+Vízmű</t>
  </si>
  <si>
    <t>Összesen eszközök</t>
  </si>
  <si>
    <t>Forgalomképtelen eszközök</t>
  </si>
  <si>
    <t>Korlátozottan forgalomképes eszk.</t>
  </si>
  <si>
    <t>Forgalomképes eszközök</t>
  </si>
  <si>
    <t>Főkönyvi számla száma</t>
  </si>
  <si>
    <t>Főkönyvi számla megnevezése</t>
  </si>
  <si>
    <t>Mérleg sor</t>
  </si>
  <si>
    <t>Bruttó érték</t>
  </si>
  <si>
    <t>Elszámolt écs</t>
  </si>
  <si>
    <t>Nettó érték</t>
  </si>
  <si>
    <t>Iskola</t>
  </si>
  <si>
    <t>Vízmű</t>
  </si>
  <si>
    <t>Immateriális javak összesen</t>
  </si>
  <si>
    <t>Épületek, építmények</t>
  </si>
  <si>
    <t>Ingatlanok összesen</t>
  </si>
  <si>
    <t>Ügyviteli és egyéb gépek, berendzések</t>
  </si>
  <si>
    <t>Önk. befejezetlen beruh.</t>
  </si>
  <si>
    <t>Ügyviteli és egyéb gépek, berend.</t>
  </si>
  <si>
    <t>Gépek,berend,járműv.</t>
  </si>
  <si>
    <t>12-13</t>
  </si>
  <si>
    <t>Tárgyi eszközök összesen</t>
  </si>
  <si>
    <t>Üzemeltetésre kezelésre adott eszközök</t>
  </si>
  <si>
    <t>Üz-re, kezelésre adott eszközök</t>
  </si>
  <si>
    <t>Vagyonkezelésbe adott eszközök</t>
  </si>
  <si>
    <t>Vagyonkez-be adott eszközök</t>
  </si>
  <si>
    <t>16</t>
  </si>
  <si>
    <t>Üzemeltet-re, kezelésre átadott</t>
  </si>
  <si>
    <t>Eszközök összesen</t>
  </si>
  <si>
    <t>Befektetett  pénzeszközök</t>
  </si>
  <si>
    <t>Befektetett eszközök mindösszesen</t>
  </si>
  <si>
    <t>131.számla mindösszesen</t>
  </si>
  <si>
    <t>131 összesen a Mérlegben</t>
  </si>
  <si>
    <t>1317 sz.Birkózó terem szőnyeg</t>
  </si>
  <si>
    <t>127.sz.Önkorm. Épület bef.ber.</t>
  </si>
  <si>
    <t>Befejezetlen beruházás össz.</t>
  </si>
  <si>
    <r>
      <t xml:space="preserve">Beruházások </t>
    </r>
    <r>
      <rPr>
        <i/>
        <sz val="10"/>
        <rFont val="Arial CE"/>
        <family val="0"/>
      </rPr>
      <t>(Bef-len beruházások)</t>
    </r>
  </si>
  <si>
    <r>
      <t xml:space="preserve">Beruházások </t>
    </r>
    <r>
      <rPr>
        <u val="single"/>
        <sz val="10"/>
        <rFont val="Arial CE"/>
        <family val="0"/>
      </rPr>
      <t>(Befejezetlen beruházások)</t>
    </r>
  </si>
  <si>
    <t xml:space="preserve">131-ből befejezetlen beruh. </t>
  </si>
  <si>
    <t>Elsz. écs</t>
  </si>
  <si>
    <t>Megjegyzés: Mérlegben</t>
  </si>
  <si>
    <t>26. melléklet az 7/2014. (V.1.) önkormányzati rendelethez</t>
  </si>
  <si>
    <t xml:space="preserve">Soltvadkert Város Önkormányzat Összesített Vagyonkimutatása </t>
  </si>
  <si>
    <t>adatok: Ft-ban</t>
  </si>
  <si>
    <t>Sotvadkert Város Önkormányzat</t>
  </si>
  <si>
    <t xml:space="preserve"> Saját tőke  és a költségvetési tartalék intézményenként  2013. december 31-én</t>
  </si>
  <si>
    <t xml:space="preserve">Saját tőke </t>
  </si>
  <si>
    <t>1/</t>
  </si>
  <si>
    <t xml:space="preserve">   Szellemi termékek</t>
  </si>
  <si>
    <t>0-ig leírt szellemi termékek</t>
  </si>
  <si>
    <t>Telj.0-ig leírt szellemi termékek</t>
  </si>
  <si>
    <t>Földterület, telek</t>
  </si>
  <si>
    <t>Földterületek aktv.áll.ért.</t>
  </si>
  <si>
    <t>Épületek aktv.áll.ért.</t>
  </si>
  <si>
    <t>Egyéb építmények akt.áll.ért.</t>
  </si>
  <si>
    <t>Szennyvízcsatorna épület</t>
  </si>
  <si>
    <t>Szennyvízcsatorna hálóz.építm.</t>
  </si>
  <si>
    <t>0-ig leírt épületek</t>
  </si>
  <si>
    <t>Telj.0-ig.leírt építmények a.á.ért.</t>
  </si>
  <si>
    <t>Épületek idegen.kiv.Beruház.</t>
  </si>
  <si>
    <t>Egyéb építmények id.kiv.Beruh.</t>
  </si>
  <si>
    <t>Ügyvitel és számítástechn.egyéb gépek,berend.</t>
  </si>
  <si>
    <t>Ügyvitel-és számítástechnikai e.</t>
  </si>
  <si>
    <t>Egyéb gépek,berendezések,felsz.</t>
  </si>
  <si>
    <t>Képzőművészeti alkotások áll.ért.</t>
  </si>
  <si>
    <t>0-ig leírt számítástechn.eszk.egyéb gépek beren.</t>
  </si>
  <si>
    <t>T.0-ig leírt ügyv.számít.eszk.</t>
  </si>
  <si>
    <t>T.0-ig leírt egyéb gépek ber.</t>
  </si>
  <si>
    <t>Kisértékű tárgyieszközök</t>
  </si>
  <si>
    <t>Közmunka Kisértékű tárgyi eszk.</t>
  </si>
  <si>
    <t>Birkózó szőnyeg egyéb ber.</t>
  </si>
  <si>
    <t>Gépek berendezések összesen</t>
  </si>
  <si>
    <t>Járművek akt.áll.ért.</t>
  </si>
  <si>
    <t>0-ig leírt járművek</t>
  </si>
  <si>
    <t>T.0-ig.leírt járművek</t>
  </si>
  <si>
    <t>Járművek összesen</t>
  </si>
  <si>
    <t>Gépek, berendezések össz.</t>
  </si>
  <si>
    <t>Mérlegsor</t>
  </si>
  <si>
    <t>Szellemi termékek akt.áll.ért.</t>
  </si>
  <si>
    <t>Mindösszesen Befektetett eszközök</t>
  </si>
  <si>
    <t>Egyesített Szociális Intézmény Vagyonkimutatás 2013. december 31. napján</t>
  </si>
  <si>
    <t>3/ESZI</t>
  </si>
  <si>
    <t>0-ig leírt vagyoni értékű jogok</t>
  </si>
  <si>
    <t>Telj.0-ig leírt vagyoni ért.jogok.akt.all.ért.</t>
  </si>
  <si>
    <t>Közmunka Kisértékű tárgyi eszközök</t>
  </si>
  <si>
    <t>Eszi Támop Kisértékű tárgyi eszközök</t>
  </si>
  <si>
    <t>Mindösszesen = Befektetett eszközök</t>
  </si>
  <si>
    <t>Városi Művelődési Ház, Könyvtár és Szabadidiő Központ Vagyonkimutatás 2013. december 31. napján</t>
  </si>
  <si>
    <t>4/Művelődési ház</t>
  </si>
  <si>
    <t>Telj.0-ig leírt vagyoni ért.jogok.</t>
  </si>
  <si>
    <t>Kisértékű tárgyi eszközök</t>
  </si>
  <si>
    <t>Soltvadkerti óvodák és Bölcsöde Vagyonkimutatás 2013. december 31. napján</t>
  </si>
  <si>
    <t>5/Óvoda</t>
  </si>
  <si>
    <t>Korl.fkép.ügyv.számt.e.akt.á.é.</t>
  </si>
  <si>
    <t>Korl.fkép.e.gép akt.áll.ért.</t>
  </si>
  <si>
    <t>T.0-ig leírt ügyv.eszk. Kf</t>
  </si>
  <si>
    <t>T.0-ig leírt egyéb gépek berendezések</t>
  </si>
  <si>
    <t>Bölcsöde p.Kisértékű tárgyi eszközök</t>
  </si>
  <si>
    <t>2/</t>
  </si>
  <si>
    <t>Kossuth Lajos Általános Iskola Vagyonkimutatás 2013. december 31. napján</t>
  </si>
  <si>
    <t>Telek érték</t>
  </si>
  <si>
    <t>Telek aktivált állomány értéke</t>
  </si>
  <si>
    <t>Hangszerek</t>
  </si>
  <si>
    <t>Hangszerek állományának értéke</t>
  </si>
  <si>
    <t>0-ig.írt egyéb</t>
  </si>
  <si>
    <t>berendezések felszerelések</t>
  </si>
  <si>
    <t>T.0-ig írt egyáb berendez.felsz.áll.</t>
  </si>
  <si>
    <t>Üzemeltetésre, használatra adott épületek</t>
  </si>
  <si>
    <t>Üzemeltetésre haszn.át.Épületek</t>
  </si>
  <si>
    <t>Üzemeltetésre haszn.át.Építmények</t>
  </si>
  <si>
    <t>0-ig leírt Üzemeltetésre haszn.Építm.</t>
  </si>
  <si>
    <t>3/</t>
  </si>
  <si>
    <t>Soltvadkerti Önkormányzati Vízmű Vagyonkimutatás 2013. december 31. napján</t>
  </si>
  <si>
    <t>Szellemi termékek</t>
  </si>
  <si>
    <t>T.0-ig.leírt kísérleti fejl.értéke</t>
  </si>
  <si>
    <t>Egyéb építmények akt.értéke</t>
  </si>
  <si>
    <t>Ügyv.Számítást.egyéb,gépek,berendezések</t>
  </si>
  <si>
    <t>0-ig leírt számítástech.egyéb gépek,ber.</t>
  </si>
  <si>
    <t>T.0-ig leírt számítástechn.e.</t>
  </si>
  <si>
    <t>T.0-ig leírt egyéb gépek,ber.</t>
  </si>
  <si>
    <t>0-ig leírt Járművek állománya</t>
  </si>
  <si>
    <t>Gépek,berend,járművek ösz.</t>
  </si>
  <si>
    <t>Üzemeltetésre kezelésre ad.e.</t>
  </si>
  <si>
    <t>Vagyonkezelésbe adott eszk.</t>
  </si>
  <si>
    <t>Mindösszesen Befekt.eszközök</t>
  </si>
  <si>
    <t>27. melléklet az 7/2014. (V.1.) önkormányzati rendelethez</t>
  </si>
  <si>
    <t>Felhalmozási tartalék</t>
  </si>
  <si>
    <t>Felhalmozás összesen</t>
  </si>
  <si>
    <t>Közcélú munka Önkorm.</t>
  </si>
  <si>
    <t xml:space="preserve"> </t>
  </si>
  <si>
    <t xml:space="preserve">Soltvadkert Város Önkormányzat </t>
  </si>
  <si>
    <t>Támogatott szervezet megnevezése</t>
  </si>
  <si>
    <t>Önkormányzat felhalmozási kiadásai</t>
  </si>
  <si>
    <t>Helyi adók, pótlék, bírság</t>
  </si>
  <si>
    <t>Soltvadkert Város Összesen</t>
  </si>
  <si>
    <t>Nemzetiségi Önkormányzatok</t>
  </si>
  <si>
    <t>Svk.Város Összesen</t>
  </si>
  <si>
    <t>Svk.Város összesen</t>
  </si>
  <si>
    <t>Svk.Város  Összesen</t>
  </si>
  <si>
    <t>Nemzetiségi Önkorm.</t>
  </si>
  <si>
    <t>Nemzetiségi önkorm.</t>
  </si>
  <si>
    <t>Üdülő szálláshely</t>
  </si>
  <si>
    <t>Átvett pénzeszközök</t>
  </si>
  <si>
    <t xml:space="preserve">    Felhalmozási tartalék</t>
  </si>
  <si>
    <t>SOLTVADKERT VÁROS ÖSSZESEN</t>
  </si>
  <si>
    <t>Felhalmozási  bevétel államh.kívülről</t>
  </si>
  <si>
    <t>Támogatásértékű működési bevétel</t>
  </si>
  <si>
    <t>Felhalmozásra átv.eu-tól,támogat.é.p.</t>
  </si>
  <si>
    <t>Működési tartalék ,egyéb</t>
  </si>
  <si>
    <t>Helyi önk.műk.ált.tám.</t>
  </si>
  <si>
    <t>Telep.önk.kult.feladatainak tám.</t>
  </si>
  <si>
    <t>Önk.és intézményei</t>
  </si>
  <si>
    <t xml:space="preserve">   Szv.telep felújítás</t>
  </si>
  <si>
    <t>2.melléklet</t>
  </si>
  <si>
    <t>I.</t>
  </si>
  <si>
    <t>Helyi önkormányzatok működésének általános támogatása</t>
  </si>
  <si>
    <t>I.1.</t>
  </si>
  <si>
    <t>I.1.a</t>
  </si>
  <si>
    <t>Önkorm-i hivatal műk.tám</t>
  </si>
  <si>
    <t>I.1.aa</t>
  </si>
  <si>
    <t>2013.év 1-4 hó</t>
  </si>
  <si>
    <t>I.1.ab</t>
  </si>
  <si>
    <t>2013.év 5-12 hó</t>
  </si>
  <si>
    <t>I.1.b</t>
  </si>
  <si>
    <t>Település üzemelt.fel.</t>
  </si>
  <si>
    <t>I.1.ba</t>
  </si>
  <si>
    <t>Zöldterület gazd.kapcs.fel.</t>
  </si>
  <si>
    <t>I.1.bb</t>
  </si>
  <si>
    <t>I.1.bd</t>
  </si>
  <si>
    <t>Közutak fenntartása</t>
  </si>
  <si>
    <t>II.</t>
  </si>
  <si>
    <t>Települési önkormányzatok egyes köznevelési feladatainak támogatása</t>
  </si>
  <si>
    <t>II.1</t>
  </si>
  <si>
    <t>Óvodaped.bértámogatás</t>
  </si>
  <si>
    <t>II.2</t>
  </si>
  <si>
    <t>Óvoda működtetési tám.</t>
  </si>
  <si>
    <t>II.3.a</t>
  </si>
  <si>
    <t>Gyermekétkeztetés-Bölcsőde</t>
  </si>
  <si>
    <t>II.3.b</t>
  </si>
  <si>
    <t>Gyermekétkeztetés-Óvoda</t>
  </si>
  <si>
    <t>III.</t>
  </si>
  <si>
    <t>Települési önkormányzatok szociális és gyermekjóléti feladatainak támogatása</t>
  </si>
  <si>
    <t>III.3.a</t>
  </si>
  <si>
    <t>III.3.c</t>
  </si>
  <si>
    <t>III.3.d</t>
  </si>
  <si>
    <t>III.3.e</t>
  </si>
  <si>
    <t>III.3.f</t>
  </si>
  <si>
    <t>III.3.g</t>
  </si>
  <si>
    <t>III.3.j</t>
  </si>
  <si>
    <t>IV.</t>
  </si>
  <si>
    <t>Települési önk. kulturális feladatainak támogatása</t>
  </si>
  <si>
    <t>IV.1.d.</t>
  </si>
  <si>
    <t>Települési önk.tám.könyvt.ésközm.</t>
  </si>
  <si>
    <t>SZJA jövedelem diff.</t>
  </si>
  <si>
    <t>Hj. és tám.összesen</t>
  </si>
  <si>
    <t>Keret</t>
  </si>
  <si>
    <t>Önk-i tám.</t>
  </si>
  <si>
    <t>Állami tám.</t>
  </si>
  <si>
    <t>Közgyógyellátás (méltányos)</t>
  </si>
  <si>
    <t>2012. évi záró létszám</t>
  </si>
  <si>
    <t>2013. évben engedélyezett álláshelyek száma</t>
  </si>
  <si>
    <t>2013. terv</t>
  </si>
  <si>
    <t>Soltvadkert Város Önkormányzat</t>
  </si>
  <si>
    <t>Soltvadkert Város önállóan működő és gazdálkodó és önállóan működő intézményeinek 2013. évi bevételei és kiadásai</t>
  </si>
  <si>
    <t xml:space="preserve">a 2013.évre tervezett felhalmozási kiadásokról </t>
  </si>
  <si>
    <t>Önkorm. Hivatal működtetése</t>
  </si>
  <si>
    <t>Helyi adók</t>
  </si>
  <si>
    <t>Dologi kiadás</t>
  </si>
  <si>
    <t>Működési tartalék</t>
  </si>
  <si>
    <t>Átengedett adók</t>
  </si>
  <si>
    <t>Önkormányzat bevételei</t>
  </si>
  <si>
    <t>Ingatlan hasznosítás</t>
  </si>
  <si>
    <t xml:space="preserve">     - Közterület foglalás</t>
  </si>
  <si>
    <t xml:space="preserve">     - Reklámtábla</t>
  </si>
  <si>
    <t xml:space="preserve">     - Földhasználat (telefontársaság)</t>
  </si>
  <si>
    <t xml:space="preserve">     - Vadkerti-tó</t>
  </si>
  <si>
    <t xml:space="preserve">     - Áfa befizetés</t>
  </si>
  <si>
    <t>Polgármesteri Hivatal bevételei</t>
  </si>
  <si>
    <t xml:space="preserve">     - Kötbér, bírság</t>
  </si>
  <si>
    <t xml:space="preserve">     - Étel kiszállítás</t>
  </si>
  <si>
    <t xml:space="preserve">     - Szociális étkezés  </t>
  </si>
  <si>
    <t xml:space="preserve">     - Házi gondozás térítési díj </t>
  </si>
  <si>
    <t xml:space="preserve">Közművelődés </t>
  </si>
  <si>
    <t xml:space="preserve">    -Könyvtár</t>
  </si>
  <si>
    <t xml:space="preserve">    - Műv. ház bevétel</t>
  </si>
  <si>
    <t xml:space="preserve">   - Sportcsarnok bevétele</t>
  </si>
  <si>
    <t xml:space="preserve">    - Mozi bevétel</t>
  </si>
  <si>
    <t xml:space="preserve">    -Térítési díj Bölcsőde </t>
  </si>
  <si>
    <t>2013.évben</t>
  </si>
  <si>
    <t xml:space="preserve">     - Szálláshely térítési díj</t>
  </si>
  <si>
    <t>Kamatbevétel</t>
  </si>
  <si>
    <t>Üdültetési feladatok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</si>
</sst>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_-* #,##0\ _F_t_-;\-* #,##0\ _F_t_-;_-* &quot;-&quot;??\ _F_t_-;_-@_-"/>
    <numFmt numFmtId="171" formatCode="#,##0.0"/>
    <numFmt numFmtId="172" formatCode="mmmm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.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[$-40E]yyyy\.\ mmmm\ d\."/>
    <numFmt numFmtId="183" formatCode="yyyy/mm/dd;@"/>
    <numFmt numFmtId="184" formatCode="0.0000000"/>
    <numFmt numFmtId="185" formatCode="[$-40E]mmm/\ d\.;@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1"/>
      <name val="Times New Roman CE"/>
      <family val="1"/>
    </font>
    <font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10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sz val="12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Garamond"/>
      <family val="1"/>
    </font>
    <font>
      <sz val="12"/>
      <name val="Times New Roman"/>
      <family val="1"/>
    </font>
    <font>
      <b/>
      <sz val="13"/>
      <name val="Arial"/>
      <family val="2"/>
    </font>
    <font>
      <sz val="9"/>
      <name val="Arial CE"/>
      <family val="2"/>
    </font>
    <font>
      <b/>
      <sz val="8"/>
      <name val="Arial CE"/>
      <family val="2"/>
    </font>
    <font>
      <u val="single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ck"/>
      <bottom style="thick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0" borderId="9" applyNumberFormat="0" applyFill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1" fillId="0" borderId="0" applyFont="0" applyFill="0" applyBorder="0" applyAlignment="0" applyProtection="0"/>
  </cellStyleXfs>
  <cellXfs count="2017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9" fillId="0" borderId="11" xfId="0" applyNumberFormat="1" applyFont="1" applyFill="1" applyBorder="1" applyAlignment="1" applyProtection="1">
      <alignment/>
      <protection locked="0"/>
    </xf>
    <xf numFmtId="3" fontId="9" fillId="0" borderId="12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3" fontId="9" fillId="0" borderId="13" xfId="0" applyNumberFormat="1" applyFont="1" applyFill="1" applyBorder="1" applyAlignment="1" applyProtection="1">
      <alignment horizontal="right"/>
      <protection locked="0"/>
    </xf>
    <xf numFmtId="3" fontId="9" fillId="0" borderId="13" xfId="0" applyNumberFormat="1" applyFont="1" applyFill="1" applyBorder="1" applyAlignment="1" applyProtection="1">
      <alignment horizontal="center"/>
      <protection locked="0"/>
    </xf>
    <xf numFmtId="3" fontId="10" fillId="0" borderId="14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centerContinuous"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Border="1" applyAlignment="1" applyProtection="1">
      <alignment horizontal="centerContinuous"/>
      <protection locked="0"/>
    </xf>
    <xf numFmtId="3" fontId="10" fillId="0" borderId="15" xfId="0" applyNumberFormat="1" applyFont="1" applyFill="1" applyBorder="1" applyAlignment="1" applyProtection="1">
      <alignment/>
      <protection locked="0"/>
    </xf>
    <xf numFmtId="3" fontId="9" fillId="0" borderId="16" xfId="0" applyNumberFormat="1" applyFont="1" applyFill="1" applyBorder="1" applyAlignment="1" applyProtection="1">
      <alignment/>
      <protection locked="0"/>
    </xf>
    <xf numFmtId="3" fontId="9" fillId="0" borderId="17" xfId="0" applyNumberFormat="1" applyFont="1" applyFill="1" applyBorder="1" applyAlignment="1" applyProtection="1">
      <alignment/>
      <protection locked="0"/>
    </xf>
    <xf numFmtId="171" fontId="9" fillId="0" borderId="0" xfId="0" applyNumberFormat="1" applyFont="1" applyFill="1" applyBorder="1" applyAlignment="1" applyProtection="1">
      <alignment horizontal="right"/>
      <protection locked="0"/>
    </xf>
    <xf numFmtId="171" fontId="10" fillId="0" borderId="0" xfId="0" applyNumberFormat="1" applyFont="1" applyFill="1" applyBorder="1" applyAlignment="1" applyProtection="1">
      <alignment horizontal="centerContinuous"/>
      <protection locked="0"/>
    </xf>
    <xf numFmtId="171" fontId="10" fillId="0" borderId="0" xfId="0" applyNumberFormat="1" applyFont="1" applyFill="1" applyBorder="1" applyAlignment="1" applyProtection="1">
      <alignment horizontal="center"/>
      <protection locked="0"/>
    </xf>
    <xf numFmtId="171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9" fillId="0" borderId="16" xfId="0" applyNumberFormat="1" applyFont="1" applyFill="1" applyBorder="1" applyAlignment="1" applyProtection="1">
      <alignment/>
      <protection locked="0"/>
    </xf>
    <xf numFmtId="171" fontId="9" fillId="0" borderId="12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1" xfId="0" applyFont="1" applyBorder="1" applyAlignment="1">
      <alignment/>
    </xf>
    <xf numFmtId="3" fontId="9" fillId="0" borderId="19" xfId="0" applyNumberFormat="1" applyFont="1" applyFill="1" applyBorder="1" applyAlignment="1" applyProtection="1">
      <alignment horizontal="right"/>
      <protection locked="0"/>
    </xf>
    <xf numFmtId="0" fontId="12" fillId="0" borderId="20" xfId="0" applyFont="1" applyBorder="1" applyAlignment="1">
      <alignment/>
    </xf>
    <xf numFmtId="0" fontId="1" fillId="0" borderId="0" xfId="0" applyFont="1" applyAlignment="1">
      <alignment/>
    </xf>
    <xf numFmtId="17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Fill="1" applyBorder="1" applyAlignment="1" applyProtection="1">
      <alignment horizontal="center"/>
      <protection locked="0"/>
    </xf>
    <xf numFmtId="3" fontId="9" fillId="0" borderId="22" xfId="0" applyNumberFormat="1" applyFont="1" applyFill="1" applyBorder="1" applyAlignment="1" applyProtection="1">
      <alignment horizontal="center"/>
      <protection locked="0"/>
    </xf>
    <xf numFmtId="3" fontId="9" fillId="0" borderId="23" xfId="0" applyNumberFormat="1" applyFont="1" applyFill="1" applyBorder="1" applyAlignment="1" applyProtection="1">
      <alignment horizontal="center"/>
      <protection locked="0"/>
    </xf>
    <xf numFmtId="171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5" xfId="0" applyNumberFormat="1" applyFont="1" applyFill="1" applyBorder="1" applyAlignment="1" applyProtection="1">
      <alignment horizontal="center"/>
      <protection locked="0"/>
    </xf>
    <xf numFmtId="3" fontId="9" fillId="0" borderId="26" xfId="0" applyNumberFormat="1" applyFont="1" applyFill="1" applyBorder="1" applyAlignment="1" applyProtection="1">
      <alignment horizontal="center"/>
      <protection locked="0"/>
    </xf>
    <xf numFmtId="3" fontId="1" fillId="0" borderId="27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171" fontId="9" fillId="0" borderId="31" xfId="0" applyNumberFormat="1" applyFont="1" applyFill="1" applyBorder="1" applyAlignment="1" applyProtection="1">
      <alignment horizontal="left" vertical="center" wrapText="1"/>
      <protection locked="0"/>
    </xf>
    <xf numFmtId="3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13" fillId="0" borderId="0" xfId="0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3" fontId="6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1" fillId="0" borderId="34" xfId="0" applyNumberFormat="1" applyFont="1" applyFill="1" applyBorder="1" applyAlignment="1" applyProtection="1">
      <alignment/>
      <protection locked="0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3" fontId="6" fillId="0" borderId="34" xfId="0" applyNumberFormat="1" applyFont="1" applyFill="1" applyBorder="1" applyAlignment="1" applyProtection="1">
      <alignment/>
      <protection locked="0"/>
    </xf>
    <xf numFmtId="0" fontId="0" fillId="0" borderId="35" xfId="0" applyFont="1" applyFill="1" applyBorder="1" applyAlignment="1">
      <alignment/>
    </xf>
    <xf numFmtId="0" fontId="6" fillId="0" borderId="34" xfId="0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/>
      <protection locked="0"/>
    </xf>
    <xf numFmtId="3" fontId="10" fillId="0" borderId="34" xfId="0" applyNumberFormat="1" applyFont="1" applyFill="1" applyBorder="1" applyAlignment="1" applyProtection="1">
      <alignment/>
      <protection locked="0"/>
    </xf>
    <xf numFmtId="3" fontId="9" fillId="0" borderId="36" xfId="0" applyNumberFormat="1" applyFont="1" applyFill="1" applyBorder="1" applyAlignment="1" applyProtection="1">
      <alignment/>
      <protection locked="0"/>
    </xf>
    <xf numFmtId="3" fontId="9" fillId="0" borderId="35" xfId="0" applyNumberFormat="1" applyFont="1" applyFill="1" applyBorder="1" applyAlignment="1" applyProtection="1">
      <alignment/>
      <protection locked="0"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3" fontId="0" fillId="0" borderId="35" xfId="0" applyNumberFormat="1" applyFont="1" applyFill="1" applyBorder="1" applyAlignment="1" applyProtection="1">
      <alignment/>
      <protection locked="0"/>
    </xf>
    <xf numFmtId="3" fontId="0" fillId="0" borderId="36" xfId="0" applyNumberFormat="1" applyFont="1" applyFill="1" applyBorder="1" applyAlignment="1" applyProtection="1">
      <alignment/>
      <protection locked="0"/>
    </xf>
    <xf numFmtId="3" fontId="0" fillId="0" borderId="37" xfId="0" applyNumberFormat="1" applyFont="1" applyFill="1" applyBorder="1" applyAlignment="1" applyProtection="1">
      <alignment/>
      <protection locked="0"/>
    </xf>
    <xf numFmtId="3" fontId="1" fillId="0" borderId="24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 applyProtection="1">
      <alignment/>
      <protection locked="0"/>
    </xf>
    <xf numFmtId="3" fontId="0" fillId="0" borderId="40" xfId="0" applyNumberFormat="1" applyFont="1" applyFill="1" applyBorder="1" applyAlignment="1" applyProtection="1">
      <alignment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3" fontId="0" fillId="0" borderId="42" xfId="0" applyNumberFormat="1" applyFont="1" applyFill="1" applyBorder="1" applyAlignment="1" applyProtection="1">
      <alignment/>
      <protection locked="0"/>
    </xf>
    <xf numFmtId="3" fontId="10" fillId="0" borderId="24" xfId="0" applyNumberFormat="1" applyFont="1" applyFill="1" applyBorder="1" applyAlignment="1" applyProtection="1">
      <alignment horizontal="center"/>
      <protection locked="0"/>
    </xf>
    <xf numFmtId="3" fontId="10" fillId="0" borderId="1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34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3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34" xfId="0" applyNumberFormat="1" applyFont="1" applyFill="1" applyBorder="1" applyAlignment="1" applyProtection="1">
      <alignment horizontal="center" wrapText="1"/>
      <protection locked="0"/>
    </xf>
    <xf numFmtId="0" fontId="6" fillId="0" borderId="34" xfId="0" applyNumberFormat="1" applyFont="1" applyFill="1" applyBorder="1" applyAlignment="1" applyProtection="1">
      <alignment/>
      <protection locked="0"/>
    </xf>
    <xf numFmtId="0" fontId="8" fillId="0" borderId="35" xfId="0" applyNumberFormat="1" applyFont="1" applyFill="1" applyBorder="1" applyAlignment="1" applyProtection="1">
      <alignment/>
      <protection locked="0"/>
    </xf>
    <xf numFmtId="0" fontId="8" fillId="0" borderId="36" xfId="0" applyNumberFormat="1" applyFont="1" applyFill="1" applyBorder="1" applyAlignment="1" applyProtection="1">
      <alignment/>
      <protection locked="0"/>
    </xf>
    <xf numFmtId="0" fontId="8" fillId="0" borderId="43" xfId="0" applyNumberFormat="1" applyFont="1" applyFill="1" applyBorder="1" applyAlignment="1" applyProtection="1">
      <alignment/>
      <protection locked="0"/>
    </xf>
    <xf numFmtId="0" fontId="6" fillId="0" borderId="44" xfId="0" applyNumberFormat="1" applyFont="1" applyFill="1" applyBorder="1" applyAlignment="1" applyProtection="1">
      <alignment/>
      <protection locked="0"/>
    </xf>
    <xf numFmtId="0" fontId="8" fillId="0" borderId="37" xfId="0" applyNumberFormat="1" applyFont="1" applyFill="1" applyBorder="1" applyAlignment="1" applyProtection="1">
      <alignment/>
      <protection locked="0"/>
    </xf>
    <xf numFmtId="0" fontId="8" fillId="0" borderId="37" xfId="0" applyNumberFormat="1" applyFont="1" applyFill="1" applyBorder="1" applyAlignment="1" applyProtection="1">
      <alignment/>
      <protection locked="0"/>
    </xf>
    <xf numFmtId="0" fontId="6" fillId="0" borderId="38" xfId="0" applyNumberFormat="1" applyFont="1" applyFill="1" applyBorder="1" applyAlignment="1" applyProtection="1">
      <alignment/>
      <protection locked="0"/>
    </xf>
    <xf numFmtId="0" fontId="8" fillId="0" borderId="40" xfId="0" applyNumberFormat="1" applyFont="1" applyFill="1" applyBorder="1" applyAlignment="1" applyProtection="1">
      <alignment/>
      <protection locked="0"/>
    </xf>
    <xf numFmtId="0" fontId="6" fillId="0" borderId="40" xfId="0" applyNumberFormat="1" applyFont="1" applyFill="1" applyBorder="1" applyAlignment="1" applyProtection="1">
      <alignment/>
      <protection locked="0"/>
    </xf>
    <xf numFmtId="0" fontId="6" fillId="0" borderId="38" xfId="0" applyNumberFormat="1" applyFont="1" applyFill="1" applyBorder="1" applyAlignment="1" applyProtection="1">
      <alignment/>
      <protection locked="0"/>
    </xf>
    <xf numFmtId="0" fontId="8" fillId="0" borderId="38" xfId="0" applyNumberFormat="1" applyFont="1" applyFill="1" applyBorder="1" applyAlignment="1" applyProtection="1">
      <alignment/>
      <protection locked="0"/>
    </xf>
    <xf numFmtId="3" fontId="1" fillId="0" borderId="42" xfId="0" applyNumberFormat="1" applyFont="1" applyFill="1" applyBorder="1" applyAlignment="1" applyProtection="1">
      <alignment horizontal="center" vertical="center"/>
      <protection locked="0"/>
    </xf>
    <xf numFmtId="3" fontId="0" fillId="0" borderId="35" xfId="0" applyNumberFormat="1" applyFont="1" applyFill="1" applyBorder="1" applyAlignment="1" applyProtection="1">
      <alignment horizontal="right"/>
      <protection locked="0"/>
    </xf>
    <xf numFmtId="3" fontId="0" fillId="0" borderId="36" xfId="0" applyNumberFormat="1" applyFont="1" applyFill="1" applyBorder="1" applyAlignment="1" applyProtection="1">
      <alignment horizontal="right"/>
      <protection locked="0"/>
    </xf>
    <xf numFmtId="3" fontId="0" fillId="0" borderId="37" xfId="0" applyNumberFormat="1" applyFont="1" applyFill="1" applyBorder="1" applyAlignment="1" applyProtection="1">
      <alignment horizontal="right"/>
      <protection locked="0"/>
    </xf>
    <xf numFmtId="3" fontId="0" fillId="0" borderId="40" xfId="0" applyNumberFormat="1" applyFont="1" applyFill="1" applyBorder="1" applyAlignment="1" applyProtection="1">
      <alignment wrapText="1"/>
      <protection locked="0"/>
    </xf>
    <xf numFmtId="3" fontId="1" fillId="0" borderId="42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3" fontId="1" fillId="0" borderId="42" xfId="0" applyNumberFormat="1" applyFont="1" applyBorder="1" applyAlignment="1">
      <alignment/>
    </xf>
    <xf numFmtId="0" fontId="18" fillId="0" borderId="15" xfId="58" applyFont="1" applyBorder="1" applyAlignment="1">
      <alignment horizontal="center" vertical="center" wrapText="1"/>
      <protection/>
    </xf>
    <xf numFmtId="0" fontId="18" fillId="0" borderId="24" xfId="58" applyFont="1" applyBorder="1" applyAlignment="1">
      <alignment horizontal="center" vertical="center" wrapText="1"/>
      <protection/>
    </xf>
    <xf numFmtId="0" fontId="18" fillId="0" borderId="34" xfId="58" applyFont="1" applyBorder="1" applyAlignment="1">
      <alignment/>
      <protection/>
    </xf>
    <xf numFmtId="0" fontId="18" fillId="0" borderId="45" xfId="58" applyFont="1" applyBorder="1" applyAlignment="1">
      <alignment/>
      <protection/>
    </xf>
    <xf numFmtId="0" fontId="19" fillId="0" borderId="46" xfId="58" applyFont="1" applyBorder="1" applyAlignment="1">
      <alignment/>
      <protection/>
    </xf>
    <xf numFmtId="0" fontId="19" fillId="0" borderId="25" xfId="58" applyFont="1" applyBorder="1" applyAlignment="1">
      <alignment/>
      <protection/>
    </xf>
    <xf numFmtId="0" fontId="19" fillId="0" borderId="16" xfId="58" applyFont="1" applyBorder="1" applyAlignment="1">
      <alignment/>
      <protection/>
    </xf>
    <xf numFmtId="0" fontId="19" fillId="0" borderId="13" xfId="58" applyFont="1" applyBorder="1" applyAlignment="1">
      <alignment/>
      <protection/>
    </xf>
    <xf numFmtId="0" fontId="19" fillId="0" borderId="26" xfId="58" applyFont="1" applyBorder="1" applyAlignment="1">
      <alignment/>
      <protection/>
    </xf>
    <xf numFmtId="3" fontId="19" fillId="0" borderId="12" xfId="58" applyNumberFormat="1" applyFont="1" applyBorder="1" applyAlignment="1">
      <alignment/>
      <protection/>
    </xf>
    <xf numFmtId="0" fontId="19" fillId="0" borderId="16" xfId="58" applyFont="1" applyBorder="1" applyAlignment="1">
      <alignment horizontal="left"/>
      <protection/>
    </xf>
    <xf numFmtId="0" fontId="19" fillId="0" borderId="25" xfId="58" applyFont="1" applyBorder="1">
      <alignment/>
      <protection/>
    </xf>
    <xf numFmtId="3" fontId="19" fillId="0" borderId="16" xfId="42" applyNumberFormat="1" applyFont="1" applyBorder="1" applyAlignment="1">
      <alignment horizontal="right"/>
    </xf>
    <xf numFmtId="3" fontId="19" fillId="0" borderId="12" xfId="42" applyNumberFormat="1" applyFont="1" applyBorder="1" applyAlignment="1">
      <alignment horizontal="right"/>
    </xf>
    <xf numFmtId="0" fontId="19" fillId="0" borderId="12" xfId="58" applyFont="1" applyBorder="1">
      <alignment/>
      <protection/>
    </xf>
    <xf numFmtId="0" fontId="19" fillId="0" borderId="26" xfId="58" applyFont="1" applyBorder="1">
      <alignment/>
      <protection/>
    </xf>
    <xf numFmtId="0" fontId="19" fillId="0" borderId="12" xfId="58" applyFont="1" applyBorder="1" applyAlignment="1">
      <alignment horizontal="left"/>
      <protection/>
    </xf>
    <xf numFmtId="0" fontId="19" fillId="0" borderId="16" xfId="58" applyFont="1" applyBorder="1">
      <alignment/>
      <protection/>
    </xf>
    <xf numFmtId="0" fontId="19" fillId="0" borderId="18" xfId="58" applyFont="1" applyBorder="1" applyAlignment="1">
      <alignment horizontal="left"/>
      <protection/>
    </xf>
    <xf numFmtId="3" fontId="19" fillId="0" borderId="16" xfId="42" applyNumberFormat="1" applyFont="1" applyBorder="1" applyAlignment="1">
      <alignment horizontal="right"/>
    </xf>
    <xf numFmtId="3" fontId="19" fillId="0" borderId="12" xfId="42" applyNumberFormat="1" applyFont="1" applyBorder="1" applyAlignment="1">
      <alignment horizontal="right"/>
    </xf>
    <xf numFmtId="0" fontId="20" fillId="0" borderId="16" xfId="58" applyFont="1" applyBorder="1">
      <alignment/>
      <protection/>
    </xf>
    <xf numFmtId="49" fontId="20" fillId="0" borderId="11" xfId="58" applyNumberFormat="1" applyFont="1" applyBorder="1">
      <alignment/>
      <protection/>
    </xf>
    <xf numFmtId="3" fontId="20" fillId="0" borderId="12" xfId="42" applyNumberFormat="1" applyFont="1" applyBorder="1" applyAlignment="1">
      <alignment horizontal="right"/>
    </xf>
    <xf numFmtId="0" fontId="20" fillId="0" borderId="11" xfId="58" applyFont="1" applyBorder="1" applyAlignment="1">
      <alignment horizontal="left"/>
      <protection/>
    </xf>
    <xf numFmtId="49" fontId="19" fillId="0" borderId="12" xfId="58" applyNumberFormat="1" applyFont="1" applyBorder="1">
      <alignment/>
      <protection/>
    </xf>
    <xf numFmtId="49" fontId="19" fillId="0" borderId="26" xfId="58" applyNumberFormat="1" applyFont="1" applyBorder="1">
      <alignment/>
      <protection/>
    </xf>
    <xf numFmtId="0" fontId="19" fillId="0" borderId="16" xfId="58" applyFont="1" applyBorder="1">
      <alignment/>
      <protection/>
    </xf>
    <xf numFmtId="0" fontId="19" fillId="0" borderId="18" xfId="58" applyFont="1" applyBorder="1">
      <alignment/>
      <protection/>
    </xf>
    <xf numFmtId="0" fontId="19" fillId="0" borderId="11" xfId="58" applyFont="1" applyBorder="1">
      <alignment/>
      <protection/>
    </xf>
    <xf numFmtId="0" fontId="19" fillId="0" borderId="46" xfId="58" applyFont="1" applyBorder="1">
      <alignment/>
      <protection/>
    </xf>
    <xf numFmtId="0" fontId="19" fillId="0" borderId="47" xfId="58" applyFont="1" applyBorder="1">
      <alignment/>
      <protection/>
    </xf>
    <xf numFmtId="0" fontId="19" fillId="0" borderId="28" xfId="58" applyFont="1" applyBorder="1">
      <alignment/>
      <protection/>
    </xf>
    <xf numFmtId="3" fontId="19" fillId="0" borderId="17" xfId="42" applyNumberFormat="1" applyFont="1" applyBorder="1" applyAlignment="1">
      <alignment horizontal="right"/>
    </xf>
    <xf numFmtId="0" fontId="19" fillId="0" borderId="0" xfId="58" applyFont="1">
      <alignment/>
      <protection/>
    </xf>
    <xf numFmtId="3" fontId="6" fillId="0" borderId="42" xfId="0" applyNumberFormat="1" applyFont="1" applyFill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6" fillId="0" borderId="42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centerContinuous"/>
      <protection locked="0"/>
    </xf>
    <xf numFmtId="3" fontId="13" fillId="0" borderId="34" xfId="0" applyNumberFormat="1" applyFont="1" applyFill="1" applyBorder="1" applyAlignment="1" applyProtection="1">
      <alignment/>
      <protection locked="0"/>
    </xf>
    <xf numFmtId="3" fontId="12" fillId="0" borderId="35" xfId="0" applyNumberFormat="1" applyFont="1" applyFill="1" applyBorder="1" applyAlignment="1" applyProtection="1">
      <alignment horizontal="right"/>
      <protection locked="0"/>
    </xf>
    <xf numFmtId="3" fontId="12" fillId="0" borderId="36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9" fontId="0" fillId="0" borderId="46" xfId="0" applyNumberFormat="1" applyFont="1" applyBorder="1" applyAlignment="1">
      <alignment horizontal="center"/>
    </xf>
    <xf numFmtId="3" fontId="0" fillId="0" borderId="46" xfId="0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9" fontId="0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9" fontId="0" fillId="0" borderId="26" xfId="0" applyNumberFormat="1" applyFont="1" applyBorder="1" applyAlignment="1">
      <alignment/>
    </xf>
    <xf numFmtId="0" fontId="0" fillId="0" borderId="47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31" xfId="0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6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9" fillId="0" borderId="17" xfId="58" applyFont="1" applyBorder="1" applyAlignment="1">
      <alignment horizontal="left"/>
      <protection/>
    </xf>
    <xf numFmtId="0" fontId="19" fillId="0" borderId="52" xfId="58" applyFont="1" applyBorder="1">
      <alignment/>
      <protection/>
    </xf>
    <xf numFmtId="3" fontId="19" fillId="0" borderId="17" xfId="42" applyNumberFormat="1" applyFont="1" applyBorder="1" applyAlignment="1">
      <alignment horizontal="right"/>
    </xf>
    <xf numFmtId="0" fontId="18" fillId="0" borderId="15" xfId="58" applyFont="1" applyBorder="1" applyAlignment="1">
      <alignment horizontal="left"/>
      <protection/>
    </xf>
    <xf numFmtId="3" fontId="18" fillId="0" borderId="15" xfId="42" applyNumberFormat="1" applyFont="1" applyBorder="1" applyAlignment="1">
      <alignment horizontal="right"/>
    </xf>
    <xf numFmtId="0" fontId="18" fillId="0" borderId="15" xfId="58" applyFont="1" applyBorder="1" applyAlignment="1">
      <alignment/>
      <protection/>
    </xf>
    <xf numFmtId="3" fontId="19" fillId="0" borderId="0" xfId="0" applyNumberFormat="1" applyFont="1" applyAlignment="1">
      <alignment/>
    </xf>
    <xf numFmtId="0" fontId="18" fillId="0" borderId="15" xfId="58" applyFont="1" applyBorder="1" applyAlignment="1">
      <alignment horizontal="center" vertical="center" wrapText="1"/>
      <protection/>
    </xf>
    <xf numFmtId="3" fontId="18" fillId="0" borderId="10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Alignment="1">
      <alignment/>
    </xf>
    <xf numFmtId="2" fontId="19" fillId="0" borderId="12" xfId="58" applyNumberFormat="1" applyFont="1" applyBorder="1" applyAlignment="1">
      <alignment/>
      <protection/>
    </xf>
    <xf numFmtId="0" fontId="19" fillId="0" borderId="22" xfId="58" applyFont="1" applyBorder="1" applyAlignment="1">
      <alignment/>
      <protection/>
    </xf>
    <xf numFmtId="3" fontId="19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/>
    </xf>
    <xf numFmtId="0" fontId="19" fillId="0" borderId="12" xfId="58" applyFont="1" applyBorder="1">
      <alignment/>
      <protection/>
    </xf>
    <xf numFmtId="0" fontId="19" fillId="0" borderId="53" xfId="58" applyFont="1" applyBorder="1">
      <alignment/>
      <protection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7" xfId="58" applyFont="1" applyBorder="1">
      <alignment/>
      <protection/>
    </xf>
    <xf numFmtId="0" fontId="19" fillId="0" borderId="20" xfId="58" applyFont="1" applyBorder="1">
      <alignment/>
      <protection/>
    </xf>
    <xf numFmtId="0" fontId="18" fillId="0" borderId="15" xfId="58" applyFont="1" applyBorder="1">
      <alignment/>
      <protection/>
    </xf>
    <xf numFmtId="3" fontId="0" fillId="0" borderId="25" xfId="0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Border="1" applyAlignment="1">
      <alignment/>
    </xf>
    <xf numFmtId="3" fontId="0" fillId="0" borderId="54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 horizontal="right"/>
      <protection locked="0"/>
    </xf>
    <xf numFmtId="3" fontId="0" fillId="0" borderId="26" xfId="0" applyNumberFormat="1" applyFont="1" applyFill="1" applyBorder="1" applyAlignment="1" applyProtection="1">
      <alignment horizontal="right"/>
      <protection locked="0"/>
    </xf>
    <xf numFmtId="3" fontId="0" fillId="0" borderId="52" xfId="0" applyNumberFormat="1" applyFont="1" applyFill="1" applyBorder="1" applyAlignment="1" applyProtection="1">
      <alignment horizontal="right"/>
      <protection locked="0"/>
    </xf>
    <xf numFmtId="0" fontId="0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3" fontId="0" fillId="0" borderId="35" xfId="40" applyNumberFormat="1" applyFont="1" applyBorder="1" applyAlignment="1">
      <alignment horizontal="right"/>
    </xf>
    <xf numFmtId="3" fontId="0" fillId="0" borderId="36" xfId="40" applyNumberFormat="1" applyFont="1" applyBorder="1" applyAlignment="1">
      <alignment horizontal="right"/>
    </xf>
    <xf numFmtId="3" fontId="0" fillId="0" borderId="37" xfId="40" applyNumberFormat="1" applyFont="1" applyBorder="1" applyAlignment="1">
      <alignment horizontal="right"/>
    </xf>
    <xf numFmtId="3" fontId="8" fillId="0" borderId="37" xfId="0" applyNumberFormat="1" applyFont="1" applyFill="1" applyBorder="1" applyAlignment="1" applyProtection="1">
      <alignment/>
      <protection locked="0"/>
    </xf>
    <xf numFmtId="3" fontId="6" fillId="0" borderId="34" xfId="40" applyNumberFormat="1" applyFont="1" applyBorder="1" applyAlignment="1">
      <alignment horizontal="right"/>
    </xf>
    <xf numFmtId="3" fontId="6" fillId="0" borderId="14" xfId="40" applyNumberFormat="1" applyFont="1" applyBorder="1" applyAlignment="1">
      <alignment horizontal="right"/>
    </xf>
    <xf numFmtId="3" fontId="8" fillId="0" borderId="52" xfId="0" applyNumberFormat="1" applyFont="1" applyFill="1" applyBorder="1" applyAlignment="1" applyProtection="1">
      <alignment/>
      <protection locked="0"/>
    </xf>
    <xf numFmtId="3" fontId="6" fillId="0" borderId="24" xfId="4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44" xfId="0" applyNumberFormat="1" applyFont="1" applyFill="1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0" fillId="0" borderId="40" xfId="0" applyFont="1" applyFill="1" applyBorder="1" applyAlignment="1">
      <alignment/>
    </xf>
    <xf numFmtId="3" fontId="8" fillId="0" borderId="11" xfId="0" applyNumberFormat="1" applyFont="1" applyFill="1" applyBorder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0" xfId="0" applyNumberFormat="1" applyFont="1" applyFill="1" applyBorder="1" applyAlignment="1" applyProtection="1">
      <alignment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3" fontId="8" fillId="0" borderId="34" xfId="0" applyNumberFormat="1" applyFont="1" applyFill="1" applyBorder="1" applyAlignment="1" applyProtection="1">
      <alignment/>
      <protection locked="0"/>
    </xf>
    <xf numFmtId="0" fontId="1" fillId="0" borderId="34" xfId="0" applyFont="1" applyFill="1" applyBorder="1" applyAlignment="1">
      <alignment/>
    </xf>
    <xf numFmtId="3" fontId="8" fillId="0" borderId="34" xfId="0" applyNumberFormat="1" applyFont="1" applyFill="1" applyBorder="1" applyAlignment="1" applyProtection="1">
      <alignment/>
      <protection locked="0"/>
    </xf>
    <xf numFmtId="0" fontId="6" fillId="0" borderId="34" xfId="0" applyFont="1" applyBorder="1" applyAlignment="1">
      <alignment/>
    </xf>
    <xf numFmtId="3" fontId="6" fillId="0" borderId="34" xfId="40" applyNumberFormat="1" applyFont="1" applyBorder="1" applyAlignment="1">
      <alignment horizontal="right"/>
    </xf>
    <xf numFmtId="3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3" xfId="0" applyNumberFormat="1" applyFont="1" applyFill="1" applyBorder="1" applyAlignment="1" applyProtection="1">
      <alignment/>
      <protection locked="0"/>
    </xf>
    <xf numFmtId="3" fontId="8" fillId="0" borderId="55" xfId="0" applyNumberFormat="1" applyFont="1" applyFill="1" applyBorder="1" applyAlignment="1" applyProtection="1">
      <alignment/>
      <protection locked="0"/>
    </xf>
    <xf numFmtId="3" fontId="6" fillId="0" borderId="45" xfId="0" applyNumberFormat="1" applyFont="1" applyFill="1" applyBorder="1" applyAlignment="1" applyProtection="1">
      <alignment/>
      <protection locked="0"/>
    </xf>
    <xf numFmtId="3" fontId="6" fillId="0" borderId="45" xfId="40" applyNumberFormat="1" applyFont="1" applyBorder="1" applyAlignment="1">
      <alignment horizontal="right"/>
    </xf>
    <xf numFmtId="3" fontId="0" fillId="0" borderId="39" xfId="40" applyNumberFormat="1" applyFont="1" applyBorder="1" applyAlignment="1">
      <alignment horizontal="right"/>
    </xf>
    <xf numFmtId="3" fontId="0" fillId="0" borderId="51" xfId="40" applyNumberFormat="1" applyFont="1" applyBorder="1" applyAlignment="1">
      <alignment horizontal="right"/>
    </xf>
    <xf numFmtId="3" fontId="0" fillId="0" borderId="56" xfId="40" applyNumberFormat="1" applyFont="1" applyBorder="1" applyAlignment="1">
      <alignment horizontal="right"/>
    </xf>
    <xf numFmtId="3" fontId="6" fillId="0" borderId="42" xfId="40" applyNumberFormat="1" applyFont="1" applyBorder="1" applyAlignment="1">
      <alignment horizontal="right"/>
    </xf>
    <xf numFmtId="3" fontId="0" fillId="0" borderId="57" xfId="40" applyNumberFormat="1" applyFont="1" applyBorder="1" applyAlignment="1">
      <alignment horizontal="right"/>
    </xf>
    <xf numFmtId="3" fontId="6" fillId="0" borderId="42" xfId="40" applyNumberFormat="1" applyFont="1" applyBorder="1" applyAlignment="1">
      <alignment horizontal="right"/>
    </xf>
    <xf numFmtId="3" fontId="0" fillId="0" borderId="42" xfId="40" applyNumberFormat="1" applyFont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9" fillId="0" borderId="24" xfId="0" applyNumberFormat="1" applyFont="1" applyBorder="1" applyAlignment="1">
      <alignment horizontal="center"/>
    </xf>
    <xf numFmtId="3" fontId="19" fillId="0" borderId="25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3" fontId="19" fillId="0" borderId="52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9" xfId="0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47" xfId="0" applyNumberFormat="1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30" xfId="0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3" fontId="19" fillId="0" borderId="52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9" xfId="0" applyFont="1" applyBorder="1" applyAlignment="1">
      <alignment/>
    </xf>
    <xf numFmtId="3" fontId="19" fillId="0" borderId="17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0" fontId="0" fillId="0" borderId="37" xfId="0" applyFont="1" applyBorder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1" fillId="0" borderId="34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35" xfId="0" applyNumberFormat="1" applyFont="1" applyFill="1" applyBorder="1" applyAlignment="1" applyProtection="1">
      <alignment/>
      <protection locked="0"/>
    </xf>
    <xf numFmtId="3" fontId="1" fillId="0" borderId="36" xfId="0" applyNumberFormat="1" applyFont="1" applyFill="1" applyBorder="1" applyAlignment="1" applyProtection="1">
      <alignment/>
      <protection locked="0"/>
    </xf>
    <xf numFmtId="3" fontId="0" fillId="0" borderId="36" xfId="0" applyNumberFormat="1" applyFont="1" applyFill="1" applyBorder="1" applyAlignment="1" applyProtection="1">
      <alignment/>
      <protection locked="0"/>
    </xf>
    <xf numFmtId="3" fontId="8" fillId="0" borderId="36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3" fontId="1" fillId="0" borderId="34" xfId="0" applyNumberFormat="1" applyFont="1" applyFill="1" applyBorder="1" applyAlignment="1" applyProtection="1">
      <alignment/>
      <protection locked="0"/>
    </xf>
    <xf numFmtId="3" fontId="0" fillId="0" borderId="37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37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34" xfId="0" applyNumberFormat="1" applyFont="1" applyFill="1" applyBorder="1" applyAlignment="1" applyProtection="1">
      <alignment vertical="center"/>
      <protection locked="0"/>
    </xf>
    <xf numFmtId="0" fontId="0" fillId="0" borderId="59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8" fillId="0" borderId="34" xfId="0" applyNumberFormat="1" applyFont="1" applyFill="1" applyBorder="1" applyAlignment="1" applyProtection="1">
      <alignment/>
      <protection locked="0"/>
    </xf>
    <xf numFmtId="0" fontId="21" fillId="0" borderId="34" xfId="0" applyNumberFormat="1" applyFont="1" applyFill="1" applyBorder="1" applyAlignment="1" applyProtection="1">
      <alignment/>
      <protection locked="0"/>
    </xf>
    <xf numFmtId="0" fontId="19" fillId="0" borderId="34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60" xfId="0" applyFont="1" applyBorder="1" applyAlignment="1">
      <alignment/>
    </xf>
    <xf numFmtId="0" fontId="19" fillId="0" borderId="31" xfId="58" applyFont="1" applyBorder="1" applyAlignment="1">
      <alignment/>
      <protection/>
    </xf>
    <xf numFmtId="3" fontId="19" fillId="0" borderId="33" xfId="0" applyNumberFormat="1" applyFont="1" applyBorder="1" applyAlignment="1">
      <alignment/>
    </xf>
    <xf numFmtId="3" fontId="19" fillId="0" borderId="47" xfId="42" applyNumberFormat="1" applyFont="1" applyBorder="1" applyAlignment="1">
      <alignment horizontal="right"/>
    </xf>
    <xf numFmtId="3" fontId="19" fillId="0" borderId="48" xfId="0" applyNumberFormat="1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60" xfId="0" applyFont="1" applyBorder="1" applyAlignment="1">
      <alignment/>
    </xf>
    <xf numFmtId="3" fontId="20" fillId="0" borderId="13" xfId="0" applyNumberFormat="1" applyFont="1" applyBorder="1" applyAlignment="1">
      <alignment/>
    </xf>
    <xf numFmtId="3" fontId="19" fillId="0" borderId="31" xfId="42" applyNumberFormat="1" applyFont="1" applyBorder="1" applyAlignment="1">
      <alignment horizontal="right"/>
    </xf>
    <xf numFmtId="3" fontId="19" fillId="0" borderId="27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31" xfId="42" applyNumberFormat="1" applyFont="1" applyBorder="1" applyAlignment="1">
      <alignment horizontal="right"/>
    </xf>
    <xf numFmtId="3" fontId="19" fillId="0" borderId="33" xfId="0" applyNumberFormat="1" applyFont="1" applyBorder="1" applyAlignment="1">
      <alignment/>
    </xf>
    <xf numFmtId="3" fontId="8" fillId="0" borderId="35" xfId="0" applyNumberFormat="1" applyFont="1" applyFill="1" applyBorder="1" applyAlignment="1" applyProtection="1">
      <alignment/>
      <protection locked="0"/>
    </xf>
    <xf numFmtId="3" fontId="8" fillId="0" borderId="18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 horizontal="right" vertical="center"/>
      <protection locked="0"/>
    </xf>
    <xf numFmtId="3" fontId="0" fillId="0" borderId="36" xfId="0" applyNumberFormat="1" applyFont="1" applyFill="1" applyBorder="1" applyAlignment="1" applyProtection="1">
      <alignment horizontal="right" vertical="center"/>
      <protection locked="0"/>
    </xf>
    <xf numFmtId="3" fontId="0" fillId="0" borderId="37" xfId="0" applyNumberFormat="1" applyFont="1" applyFill="1" applyBorder="1" applyAlignment="1" applyProtection="1">
      <alignment horizontal="right" vertical="center"/>
      <protection locked="0"/>
    </xf>
    <xf numFmtId="0" fontId="6" fillId="0" borderId="42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3" fontId="8" fillId="0" borderId="37" xfId="0" applyNumberFormat="1" applyFont="1" applyFill="1" applyBorder="1" applyAlignment="1" applyProtection="1">
      <alignment/>
      <protection locked="0"/>
    </xf>
    <xf numFmtId="3" fontId="1" fillId="0" borderId="34" xfId="0" applyNumberFormat="1" applyFont="1" applyBorder="1" applyAlignment="1">
      <alignment/>
    </xf>
    <xf numFmtId="3" fontId="22" fillId="0" borderId="35" xfId="0" applyNumberFormat="1" applyFont="1" applyFill="1" applyBorder="1" applyAlignment="1" applyProtection="1">
      <alignment/>
      <protection locked="0"/>
    </xf>
    <xf numFmtId="3" fontId="22" fillId="0" borderId="36" xfId="0" applyNumberFormat="1" applyFont="1" applyFill="1" applyBorder="1" applyAlignment="1" applyProtection="1">
      <alignment/>
      <protection locked="0"/>
    </xf>
    <xf numFmtId="3" fontId="22" fillId="0" borderId="37" xfId="0" applyNumberFormat="1" applyFont="1" applyFill="1" applyBorder="1" applyAlignment="1" applyProtection="1">
      <alignment/>
      <protection locked="0"/>
    </xf>
    <xf numFmtId="3" fontId="8" fillId="0" borderId="38" xfId="0" applyNumberFormat="1" applyFont="1" applyFill="1" applyBorder="1" applyAlignment="1" applyProtection="1">
      <alignment/>
      <protection locked="0"/>
    </xf>
    <xf numFmtId="3" fontId="6" fillId="0" borderId="38" xfId="0" applyNumberFormat="1" applyFont="1" applyFill="1" applyBorder="1" applyAlignment="1" applyProtection="1">
      <alignment/>
      <protection locked="0"/>
    </xf>
    <xf numFmtId="3" fontId="6" fillId="0" borderId="36" xfId="0" applyNumberFormat="1" applyFont="1" applyFill="1" applyBorder="1" applyAlignment="1" applyProtection="1">
      <alignment/>
      <protection locked="0"/>
    </xf>
    <xf numFmtId="0" fontId="0" fillId="0" borderId="38" xfId="0" applyFont="1" applyBorder="1" applyAlignment="1">
      <alignment/>
    </xf>
    <xf numFmtId="3" fontId="1" fillId="0" borderId="34" xfId="40" applyNumberFormat="1" applyFont="1" applyBorder="1" applyAlignment="1">
      <alignment horizontal="right"/>
    </xf>
    <xf numFmtId="3" fontId="6" fillId="0" borderId="24" xfId="40" applyNumberFormat="1" applyFont="1" applyBorder="1" applyAlignment="1">
      <alignment horizontal="right"/>
    </xf>
    <xf numFmtId="3" fontId="6" fillId="0" borderId="24" xfId="0" applyNumberFormat="1" applyFont="1" applyFill="1" applyBorder="1" applyAlignment="1" applyProtection="1">
      <alignment/>
      <protection locked="0"/>
    </xf>
    <xf numFmtId="3" fontId="8" fillId="0" borderId="22" xfId="0" applyNumberFormat="1" applyFont="1" applyFill="1" applyBorder="1" applyAlignment="1" applyProtection="1">
      <alignment/>
      <protection locked="0"/>
    </xf>
    <xf numFmtId="3" fontId="0" fillId="0" borderId="36" xfId="40" applyNumberFormat="1" applyFont="1" applyFill="1" applyBorder="1" applyAlignment="1">
      <alignment horizontal="right"/>
    </xf>
    <xf numFmtId="3" fontId="0" fillId="0" borderId="37" xfId="40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 applyProtection="1">
      <alignment horizontal="center" vertical="center"/>
      <protection locked="0"/>
    </xf>
    <xf numFmtId="3" fontId="8" fillId="0" borderId="25" xfId="0" applyNumberFormat="1" applyFont="1" applyFill="1" applyBorder="1" applyAlignment="1" applyProtection="1">
      <alignment/>
      <protection locked="0"/>
    </xf>
    <xf numFmtId="3" fontId="8" fillId="0" borderId="26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 horizontal="right" vertical="center"/>
      <protection locked="0"/>
    </xf>
    <xf numFmtId="3" fontId="0" fillId="0" borderId="26" xfId="0" applyNumberFormat="1" applyFont="1" applyFill="1" applyBorder="1" applyAlignment="1" applyProtection="1">
      <alignment horizontal="right" vertical="center"/>
      <protection locked="0"/>
    </xf>
    <xf numFmtId="3" fontId="0" fillId="0" borderId="52" xfId="0" applyNumberFormat="1" applyFont="1" applyFill="1" applyBorder="1" applyAlignment="1" applyProtection="1">
      <alignment horizontal="right" vertical="center"/>
      <protection locked="0"/>
    </xf>
    <xf numFmtId="3" fontId="4" fillId="0" borderId="54" xfId="0" applyNumberFormat="1" applyFont="1" applyFill="1" applyBorder="1" applyAlignment="1" applyProtection="1">
      <alignment horizontal="center" vertical="center"/>
      <protection locked="0"/>
    </xf>
    <xf numFmtId="3" fontId="6" fillId="0" borderId="24" xfId="0" applyNumberFormat="1" applyFont="1" applyFill="1" applyBorder="1" applyAlignment="1" applyProtection="1">
      <alignment/>
      <protection locked="0"/>
    </xf>
    <xf numFmtId="3" fontId="8" fillId="0" borderId="52" xfId="0" applyNumberFormat="1" applyFont="1" applyFill="1" applyBorder="1" applyAlignment="1" applyProtection="1">
      <alignment/>
      <protection locked="0"/>
    </xf>
    <xf numFmtId="3" fontId="1" fillId="0" borderId="24" xfId="0" applyNumberFormat="1" applyFont="1" applyBorder="1" applyAlignment="1">
      <alignment/>
    </xf>
    <xf numFmtId="3" fontId="22" fillId="0" borderId="25" xfId="0" applyNumberFormat="1" applyFont="1" applyFill="1" applyBorder="1" applyAlignment="1" applyProtection="1">
      <alignment/>
      <protection locked="0"/>
    </xf>
    <xf numFmtId="3" fontId="22" fillId="0" borderId="26" xfId="0" applyNumberFormat="1" applyFont="1" applyFill="1" applyBorder="1" applyAlignment="1" applyProtection="1">
      <alignment/>
      <protection locked="0"/>
    </xf>
    <xf numFmtId="3" fontId="22" fillId="0" borderId="52" xfId="0" applyNumberFormat="1" applyFont="1" applyFill="1" applyBorder="1" applyAlignment="1" applyProtection="1">
      <alignment/>
      <protection locked="0"/>
    </xf>
    <xf numFmtId="3" fontId="8" fillId="0" borderId="54" xfId="0" applyNumberFormat="1" applyFont="1" applyFill="1" applyBorder="1" applyAlignment="1" applyProtection="1">
      <alignment/>
      <protection locked="0"/>
    </xf>
    <xf numFmtId="0" fontId="21" fillId="0" borderId="24" xfId="0" applyNumberFormat="1" applyFont="1" applyFill="1" applyBorder="1" applyAlignment="1" applyProtection="1">
      <alignment/>
      <protection locked="0"/>
    </xf>
    <xf numFmtId="3" fontId="6" fillId="0" borderId="54" xfId="0" applyNumberFormat="1" applyFont="1" applyFill="1" applyBorder="1" applyAlignment="1" applyProtection="1">
      <alignment/>
      <protection locked="0"/>
    </xf>
    <xf numFmtId="3" fontId="6" fillId="0" borderId="26" xfId="0" applyNumberFormat="1" applyFont="1" applyFill="1" applyBorder="1" applyAlignment="1" applyProtection="1">
      <alignment/>
      <protection locked="0"/>
    </xf>
    <xf numFmtId="0" fontId="0" fillId="0" borderId="54" xfId="0" applyFont="1" applyBorder="1" applyAlignment="1">
      <alignment/>
    </xf>
    <xf numFmtId="3" fontId="0" fillId="0" borderId="43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3" fontId="0" fillId="0" borderId="26" xfId="0" applyNumberFormat="1" applyFont="1" applyFill="1" applyBorder="1" applyAlignment="1" applyProtection="1">
      <alignment/>
      <protection locked="0"/>
    </xf>
    <xf numFmtId="3" fontId="1" fillId="0" borderId="2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8" fillId="0" borderId="19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6" fillId="0" borderId="36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wrapText="1"/>
      <protection locked="0"/>
    </xf>
    <xf numFmtId="3" fontId="1" fillId="0" borderId="15" xfId="0" applyNumberFormat="1" applyFont="1" applyBorder="1" applyAlignment="1">
      <alignment/>
    </xf>
    <xf numFmtId="3" fontId="1" fillId="0" borderId="0" xfId="0" applyNumberFormat="1" applyFont="1" applyFill="1" applyBorder="1" applyAlignment="1" applyProtection="1">
      <alignment horizontal="centerContinuous"/>
      <protection locked="0"/>
    </xf>
    <xf numFmtId="3" fontId="1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0" fontId="0" fillId="0" borderId="36" xfId="0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7" fillId="0" borderId="51" xfId="0" applyFont="1" applyBorder="1" applyAlignment="1">
      <alignment horizontal="center" wrapText="1"/>
    </xf>
    <xf numFmtId="0" fontId="8" fillId="0" borderId="59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Border="1" applyAlignment="1">
      <alignment/>
    </xf>
    <xf numFmtId="3" fontId="1" fillId="0" borderId="24" xfId="40" applyNumberFormat="1" applyFont="1" applyBorder="1" applyAlignment="1">
      <alignment horizontal="right"/>
    </xf>
    <xf numFmtId="3" fontId="13" fillId="0" borderId="42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34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3" fontId="12" fillId="0" borderId="35" xfId="0" applyNumberFormat="1" applyFont="1" applyFill="1" applyBorder="1" applyAlignment="1" applyProtection="1">
      <alignment horizontal="left" wrapText="1"/>
      <protection locked="0"/>
    </xf>
    <xf numFmtId="3" fontId="12" fillId="0" borderId="36" xfId="0" applyNumberFormat="1" applyFont="1" applyFill="1" applyBorder="1" applyAlignment="1" applyProtection="1">
      <alignment horizontal="left" wrapText="1"/>
      <protection locked="0"/>
    </xf>
    <xf numFmtId="3" fontId="12" fillId="0" borderId="43" xfId="0" applyNumberFormat="1" applyFont="1" applyFill="1" applyBorder="1" applyAlignment="1" applyProtection="1">
      <alignment horizontal="left" wrapText="1"/>
      <protection locked="0"/>
    </xf>
    <xf numFmtId="3" fontId="12" fillId="0" borderId="59" xfId="0" applyNumberFormat="1" applyFont="1" applyFill="1" applyBorder="1" applyAlignment="1" applyProtection="1">
      <alignment horizontal="left" wrapText="1"/>
      <protection locked="0"/>
    </xf>
    <xf numFmtId="3" fontId="12" fillId="0" borderId="37" xfId="0" applyNumberFormat="1" applyFont="1" applyFill="1" applyBorder="1" applyAlignment="1" applyProtection="1">
      <alignment horizontal="left" wrapText="1"/>
      <protection locked="0"/>
    </xf>
    <xf numFmtId="3" fontId="13" fillId="0" borderId="34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3" fontId="12" fillId="0" borderId="25" xfId="0" applyNumberFormat="1" applyFont="1" applyFill="1" applyBorder="1" applyAlignment="1" applyProtection="1">
      <alignment horizontal="right"/>
      <protection locked="0"/>
    </xf>
    <xf numFmtId="3" fontId="12" fillId="0" borderId="26" xfId="0" applyNumberFormat="1" applyFont="1" applyFill="1" applyBorder="1" applyAlignment="1" applyProtection="1">
      <alignment horizontal="right"/>
      <protection locked="0"/>
    </xf>
    <xf numFmtId="3" fontId="12" fillId="0" borderId="37" xfId="0" applyNumberFormat="1" applyFont="1" applyFill="1" applyBorder="1" applyAlignment="1" applyProtection="1">
      <alignment horizontal="right"/>
      <protection locked="0"/>
    </xf>
    <xf numFmtId="3" fontId="12" fillId="0" borderId="52" xfId="0" applyNumberFormat="1" applyFont="1" applyFill="1" applyBorder="1" applyAlignment="1" applyProtection="1">
      <alignment horizontal="right"/>
      <protection locked="0"/>
    </xf>
    <xf numFmtId="3" fontId="1" fillId="0" borderId="63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3" fontId="0" fillId="0" borderId="64" xfId="0" applyNumberFormat="1" applyFont="1" applyFill="1" applyBorder="1" applyAlignment="1" applyProtection="1">
      <alignment horizontal="right"/>
      <protection locked="0"/>
    </xf>
    <xf numFmtId="3" fontId="13" fillId="0" borderId="42" xfId="0" applyNumberFormat="1" applyFont="1" applyFill="1" applyBorder="1" applyAlignment="1" applyProtection="1">
      <alignment/>
      <protection locked="0"/>
    </xf>
    <xf numFmtId="3" fontId="0" fillId="0" borderId="65" xfId="0" applyNumberFormat="1" applyFont="1" applyFill="1" applyBorder="1" applyAlignment="1" applyProtection="1">
      <alignment horizontal="right"/>
      <protection locked="0"/>
    </xf>
    <xf numFmtId="3" fontId="1" fillId="0" borderId="61" xfId="0" applyNumberFormat="1" applyFont="1" applyFill="1" applyBorder="1" applyAlignment="1" applyProtection="1">
      <alignment/>
      <protection locked="0"/>
    </xf>
    <xf numFmtId="3" fontId="1" fillId="0" borderId="62" xfId="0" applyNumberFormat="1" applyFont="1" applyFill="1" applyBorder="1" applyAlignment="1" applyProtection="1">
      <alignment/>
      <protection locked="0"/>
    </xf>
    <xf numFmtId="3" fontId="0" fillId="0" borderId="31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3" fontId="0" fillId="0" borderId="59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8" fillId="0" borderId="42" xfId="0" applyNumberFormat="1" applyFont="1" applyFill="1" applyBorder="1" applyAlignment="1" applyProtection="1">
      <alignment/>
      <protection locked="0"/>
    </xf>
    <xf numFmtId="3" fontId="8" fillId="0" borderId="24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3" fontId="1" fillId="0" borderId="3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6" fillId="0" borderId="0" xfId="0" applyFont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17" fillId="0" borderId="2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right" vertical="center" wrapText="1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 vertical="center" wrapText="1"/>
    </xf>
    <xf numFmtId="3" fontId="17" fillId="0" borderId="58" xfId="40" applyNumberFormat="1" applyFont="1" applyBorder="1" applyAlignment="1">
      <alignment horizontal="right" vertical="center" wrapText="1"/>
    </xf>
    <xf numFmtId="3" fontId="17" fillId="0" borderId="0" xfId="40" applyNumberFormat="1" applyFont="1" applyBorder="1" applyAlignment="1">
      <alignment horizontal="right" vertical="center" wrapText="1"/>
    </xf>
    <xf numFmtId="3" fontId="17" fillId="0" borderId="0" xfId="40" applyNumberFormat="1" applyFont="1" applyBorder="1" applyAlignment="1">
      <alignment horizontal="right" wrapText="1"/>
    </xf>
    <xf numFmtId="3" fontId="17" fillId="0" borderId="15" xfId="0" applyNumberFormat="1" applyFont="1" applyBorder="1" applyAlignment="1">
      <alignment/>
    </xf>
    <xf numFmtId="0" fontId="17" fillId="0" borderId="24" xfId="0" applyFont="1" applyBorder="1" applyAlignment="1">
      <alignment horizontal="center"/>
    </xf>
    <xf numFmtId="14" fontId="17" fillId="0" borderId="14" xfId="0" applyNumberFormat="1" applyFont="1" applyBorder="1" applyAlignment="1">
      <alignment horizontal="center" vertical="center" wrapText="1"/>
    </xf>
    <xf numFmtId="3" fontId="17" fillId="0" borderId="56" xfId="40" applyNumberFormat="1" applyFont="1" applyBorder="1" applyAlignment="1">
      <alignment horizontal="right"/>
    </xf>
    <xf numFmtId="3" fontId="17" fillId="0" borderId="21" xfId="40" applyNumberFormat="1" applyFont="1" applyBorder="1" applyAlignment="1">
      <alignment/>
    </xf>
    <xf numFmtId="3" fontId="17" fillId="0" borderId="10" xfId="40" applyNumberFormat="1" applyFont="1" applyBorder="1" applyAlignment="1">
      <alignment horizontal="right"/>
    </xf>
    <xf numFmtId="3" fontId="17" fillId="0" borderId="10" xfId="40" applyNumberFormat="1" applyFont="1" applyBorder="1" applyAlignment="1">
      <alignment/>
    </xf>
    <xf numFmtId="3" fontId="17" fillId="0" borderId="14" xfId="0" applyNumberFormat="1" applyFont="1" applyBorder="1" applyAlignment="1">
      <alignment horizontal="right"/>
    </xf>
    <xf numFmtId="3" fontId="17" fillId="0" borderId="42" xfId="40" applyNumberFormat="1" applyFont="1" applyBorder="1" applyAlignment="1">
      <alignment horizontal="right"/>
    </xf>
    <xf numFmtId="3" fontId="16" fillId="0" borderId="16" xfId="0" applyNumberFormat="1" applyFont="1" applyBorder="1" applyAlignment="1">
      <alignment/>
    </xf>
    <xf numFmtId="3" fontId="16" fillId="0" borderId="46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17" fillId="0" borderId="39" xfId="40" applyNumberFormat="1" applyFont="1" applyBorder="1" applyAlignment="1">
      <alignment horizontal="right"/>
    </xf>
    <xf numFmtId="3" fontId="16" fillId="0" borderId="22" xfId="40" applyNumberFormat="1" applyFont="1" applyBorder="1" applyAlignment="1">
      <alignment/>
    </xf>
    <xf numFmtId="3" fontId="16" fillId="0" borderId="46" xfId="40" applyNumberFormat="1" applyFont="1" applyBorder="1" applyAlignment="1">
      <alignment horizontal="center"/>
    </xf>
    <xf numFmtId="3" fontId="16" fillId="0" borderId="46" xfId="40" applyNumberFormat="1" applyFont="1" applyBorder="1" applyAlignment="1">
      <alignment/>
    </xf>
    <xf numFmtId="3" fontId="16" fillId="0" borderId="46" xfId="0" applyNumberFormat="1" applyFont="1" applyBorder="1" applyAlignment="1">
      <alignment horizontal="right"/>
    </xf>
    <xf numFmtId="3" fontId="16" fillId="0" borderId="46" xfId="0" applyNumberFormat="1" applyFont="1" applyBorder="1" applyAlignment="1">
      <alignment/>
    </xf>
    <xf numFmtId="3" fontId="16" fillId="0" borderId="18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13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3" fontId="17" fillId="0" borderId="40" xfId="40" applyNumberFormat="1" applyFont="1" applyBorder="1" applyAlignment="1">
      <alignment horizontal="right"/>
    </xf>
    <xf numFmtId="3" fontId="16" fillId="0" borderId="23" xfId="40" applyNumberFormat="1" applyFont="1" applyBorder="1" applyAlignment="1">
      <alignment/>
    </xf>
    <xf numFmtId="3" fontId="16" fillId="0" borderId="13" xfId="40" applyNumberFormat="1" applyFont="1" applyBorder="1" applyAlignment="1">
      <alignment horizontal="center"/>
    </xf>
    <xf numFmtId="3" fontId="16" fillId="0" borderId="13" xfId="40" applyNumberFormat="1" applyFont="1" applyBorder="1" applyAlignment="1">
      <alignment/>
    </xf>
    <xf numFmtId="3" fontId="16" fillId="0" borderId="13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6" fillId="0" borderId="13" xfId="4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" fontId="16" fillId="0" borderId="46" xfId="0" applyNumberFormat="1" applyFont="1" applyBorder="1" applyAlignment="1">
      <alignment horizontal="center" vertical="center" wrapText="1"/>
    </xf>
    <xf numFmtId="3" fontId="16" fillId="0" borderId="18" xfId="0" applyNumberFormat="1" applyFont="1" applyBorder="1" applyAlignment="1">
      <alignment horizontal="center"/>
    </xf>
    <xf numFmtId="3" fontId="17" fillId="0" borderId="39" xfId="40" applyNumberFormat="1" applyFont="1" applyBorder="1" applyAlignment="1">
      <alignment horizontal="right" vertical="center" wrapText="1"/>
    </xf>
    <xf numFmtId="3" fontId="16" fillId="0" borderId="22" xfId="40" applyNumberFormat="1" applyFont="1" applyBorder="1" applyAlignment="1">
      <alignment/>
    </xf>
    <xf numFmtId="3" fontId="16" fillId="0" borderId="46" xfId="40" applyNumberFormat="1" applyFont="1" applyBorder="1" applyAlignment="1">
      <alignment horizontal="right"/>
    </xf>
    <xf numFmtId="3" fontId="16" fillId="0" borderId="46" xfId="40" applyNumberFormat="1" applyFont="1" applyBorder="1" applyAlignment="1">
      <alignment/>
    </xf>
    <xf numFmtId="3" fontId="16" fillId="0" borderId="18" xfId="0" applyNumberFormat="1" applyFont="1" applyBorder="1" applyAlignment="1">
      <alignment horizontal="right"/>
    </xf>
    <xf numFmtId="3" fontId="16" fillId="0" borderId="46" xfId="4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center"/>
    </xf>
    <xf numFmtId="14" fontId="17" fillId="0" borderId="14" xfId="0" applyNumberFormat="1" applyFont="1" applyBorder="1" applyAlignment="1">
      <alignment horizontal="center"/>
    </xf>
    <xf numFmtId="3" fontId="17" fillId="0" borderId="42" xfId="40" applyNumberFormat="1" applyFont="1" applyBorder="1" applyAlignment="1">
      <alignment horizontal="right"/>
    </xf>
    <xf numFmtId="3" fontId="17" fillId="0" borderId="34" xfId="40" applyNumberFormat="1" applyFont="1" applyBorder="1" applyAlignment="1">
      <alignment horizontal="right"/>
    </xf>
    <xf numFmtId="3" fontId="17" fillId="0" borderId="24" xfId="40" applyNumberFormat="1" applyFont="1" applyBorder="1" applyAlignment="1">
      <alignment horizontal="right"/>
    </xf>
    <xf numFmtId="3" fontId="17" fillId="0" borderId="14" xfId="4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14" fontId="17" fillId="0" borderId="62" xfId="0" applyNumberFormat="1" applyFont="1" applyBorder="1" applyAlignment="1">
      <alignment horizontal="center"/>
    </xf>
    <xf numFmtId="3" fontId="17" fillId="0" borderId="63" xfId="0" applyNumberFormat="1" applyFont="1" applyBorder="1" applyAlignment="1">
      <alignment/>
    </xf>
    <xf numFmtId="3" fontId="17" fillId="0" borderId="66" xfId="0" applyNumberFormat="1" applyFont="1" applyBorder="1" applyAlignment="1">
      <alignment/>
    </xf>
    <xf numFmtId="0" fontId="16" fillId="0" borderId="0" xfId="0" applyFont="1" applyAlignment="1">
      <alignment horizontal="right"/>
    </xf>
    <xf numFmtId="14" fontId="16" fillId="0" borderId="67" xfId="0" applyNumberFormat="1" applyFont="1" applyBorder="1" applyAlignment="1">
      <alignment horizontal="center"/>
    </xf>
    <xf numFmtId="3" fontId="17" fillId="0" borderId="50" xfId="0" applyNumberFormat="1" applyFont="1" applyBorder="1" applyAlignment="1">
      <alignment/>
    </xf>
    <xf numFmtId="3" fontId="16" fillId="0" borderId="66" xfId="0" applyNumberFormat="1" applyFont="1" applyBorder="1" applyAlignment="1">
      <alignment/>
    </xf>
    <xf numFmtId="3" fontId="16" fillId="0" borderId="68" xfId="0" applyNumberFormat="1" applyFont="1" applyBorder="1" applyAlignment="1">
      <alignment/>
    </xf>
    <xf numFmtId="14" fontId="16" fillId="0" borderId="11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7" xfId="0" applyFont="1" applyBorder="1" applyAlignment="1">
      <alignment/>
    </xf>
    <xf numFmtId="3" fontId="16" fillId="0" borderId="19" xfId="0" applyNumberFormat="1" applyFont="1" applyBorder="1" applyAlignment="1">
      <alignment horizontal="center"/>
    </xf>
    <xf numFmtId="14" fontId="16" fillId="0" borderId="20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/>
    </xf>
    <xf numFmtId="3" fontId="16" fillId="0" borderId="19" xfId="0" applyNumberFormat="1" applyFont="1" applyBorder="1" applyAlignment="1">
      <alignment/>
    </xf>
    <xf numFmtId="3" fontId="16" fillId="0" borderId="20" xfId="0" applyNumberFormat="1" applyFont="1" applyBorder="1" applyAlignment="1">
      <alignment/>
    </xf>
    <xf numFmtId="14" fontId="17" fillId="0" borderId="10" xfId="0" applyNumberFormat="1" applyFont="1" applyBorder="1" applyAlignment="1">
      <alignment/>
    </xf>
    <xf numFmtId="3" fontId="17" fillId="0" borderId="42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17" fillId="0" borderId="21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15" xfId="0" applyFont="1" applyBorder="1" applyAlignment="1">
      <alignment/>
    </xf>
    <xf numFmtId="3" fontId="17" fillId="0" borderId="42" xfId="0" applyNumberFormat="1" applyFont="1" applyBorder="1" applyAlignment="1">
      <alignment/>
    </xf>
    <xf numFmtId="3" fontId="17" fillId="0" borderId="21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170" fontId="16" fillId="0" borderId="0" xfId="40" applyNumberFormat="1" applyFont="1" applyBorder="1" applyAlignment="1">
      <alignment horizontal="center" vertical="center" wrapText="1"/>
    </xf>
    <xf numFmtId="170" fontId="16" fillId="0" borderId="0" xfId="40" applyNumberFormat="1" applyFont="1" applyBorder="1" applyAlignment="1">
      <alignment horizontal="left"/>
    </xf>
    <xf numFmtId="3" fontId="16" fillId="0" borderId="0" xfId="40" applyNumberFormat="1" applyFont="1" applyBorder="1" applyAlignment="1">
      <alignment horizontal="right"/>
    </xf>
    <xf numFmtId="3" fontId="17" fillId="0" borderId="0" xfId="40" applyNumberFormat="1" applyFont="1" applyBorder="1" applyAlignment="1">
      <alignment horizontal="right"/>
    </xf>
    <xf numFmtId="0" fontId="17" fillId="0" borderId="50" xfId="0" applyFont="1" applyBorder="1" applyAlignment="1">
      <alignment/>
    </xf>
    <xf numFmtId="0" fontId="17" fillId="0" borderId="69" xfId="0" applyFont="1" applyBorder="1" applyAlignment="1">
      <alignment horizontal="center"/>
    </xf>
    <xf numFmtId="3" fontId="17" fillId="0" borderId="51" xfId="40" applyNumberFormat="1" applyFont="1" applyBorder="1" applyAlignment="1">
      <alignment horizontal="right"/>
    </xf>
    <xf numFmtId="3" fontId="17" fillId="0" borderId="66" xfId="40" applyNumberFormat="1" applyFont="1" applyBorder="1" applyAlignment="1">
      <alignment horizontal="right"/>
    </xf>
    <xf numFmtId="3" fontId="17" fillId="0" borderId="69" xfId="40" applyNumberFormat="1" applyFont="1" applyBorder="1" applyAlignment="1">
      <alignment horizontal="right"/>
    </xf>
    <xf numFmtId="3" fontId="17" fillId="0" borderId="62" xfId="40" applyNumberFormat="1" applyFont="1" applyBorder="1" applyAlignment="1">
      <alignment horizontal="right"/>
    </xf>
    <xf numFmtId="3" fontId="17" fillId="0" borderId="67" xfId="40" applyNumberFormat="1" applyFont="1" applyBorder="1" applyAlignment="1">
      <alignment horizontal="right"/>
    </xf>
    <xf numFmtId="0" fontId="16" fillId="0" borderId="31" xfId="0" applyFont="1" applyBorder="1" applyAlignment="1">
      <alignment/>
    </xf>
    <xf numFmtId="0" fontId="16" fillId="0" borderId="27" xfId="0" applyFont="1" applyBorder="1" applyAlignment="1">
      <alignment horizontal="center"/>
    </xf>
    <xf numFmtId="170" fontId="16" fillId="0" borderId="33" xfId="40" applyNumberFormat="1" applyFont="1" applyBorder="1" applyAlignment="1">
      <alignment horizontal="center" vertical="center" wrapText="1"/>
    </xf>
    <xf numFmtId="3" fontId="16" fillId="0" borderId="32" xfId="40" applyNumberFormat="1" applyFont="1" applyBorder="1" applyAlignment="1">
      <alignment horizontal="right"/>
    </xf>
    <xf numFmtId="3" fontId="16" fillId="0" borderId="27" xfId="40" applyNumberFormat="1" applyFont="1" applyBorder="1" applyAlignment="1">
      <alignment horizontal="right"/>
    </xf>
    <xf numFmtId="3" fontId="16" fillId="0" borderId="33" xfId="40" applyNumberFormat="1" applyFont="1" applyBorder="1" applyAlignment="1">
      <alignment horizontal="right"/>
    </xf>
    <xf numFmtId="3" fontId="16" fillId="0" borderId="29" xfId="40" applyNumberFormat="1" applyFont="1" applyBorder="1" applyAlignment="1">
      <alignment horizontal="right"/>
    </xf>
    <xf numFmtId="0" fontId="16" fillId="0" borderId="13" xfId="0" applyFont="1" applyBorder="1" applyAlignment="1">
      <alignment horizontal="center"/>
    </xf>
    <xf numFmtId="170" fontId="16" fillId="0" borderId="26" xfId="40" applyNumberFormat="1" applyFont="1" applyBorder="1" applyAlignment="1">
      <alignment horizontal="center" vertical="center" wrapText="1"/>
    </xf>
    <xf numFmtId="3" fontId="16" fillId="0" borderId="23" xfId="40" applyNumberFormat="1" applyFont="1" applyBorder="1" applyAlignment="1">
      <alignment horizontal="right"/>
    </xf>
    <xf numFmtId="3" fontId="16" fillId="0" borderId="26" xfId="40" applyNumberFormat="1" applyFont="1" applyBorder="1" applyAlignment="1">
      <alignment horizontal="right"/>
    </xf>
    <xf numFmtId="3" fontId="16" fillId="0" borderId="11" xfId="40" applyNumberFormat="1" applyFont="1" applyBorder="1" applyAlignment="1">
      <alignment horizontal="right"/>
    </xf>
    <xf numFmtId="183" fontId="17" fillId="0" borderId="62" xfId="40" applyNumberFormat="1" applyFont="1" applyBorder="1" applyAlignment="1">
      <alignment horizontal="center" vertical="center" wrapText="1"/>
    </xf>
    <xf numFmtId="3" fontId="17" fillId="0" borderId="63" xfId="40" applyNumberFormat="1" applyFont="1" applyBorder="1" applyAlignment="1">
      <alignment horizontal="right"/>
    </xf>
    <xf numFmtId="183" fontId="16" fillId="0" borderId="33" xfId="40" applyNumberFormat="1" applyFont="1" applyBorder="1" applyAlignment="1">
      <alignment horizontal="center" vertical="center" wrapText="1"/>
    </xf>
    <xf numFmtId="3" fontId="16" fillId="0" borderId="51" xfId="40" applyNumberFormat="1" applyFont="1" applyBorder="1" applyAlignment="1">
      <alignment horizontal="right"/>
    </xf>
    <xf numFmtId="3" fontId="17" fillId="0" borderId="27" xfId="40" applyNumberFormat="1" applyFont="1" applyBorder="1" applyAlignment="1">
      <alignment horizontal="right"/>
    </xf>
    <xf numFmtId="3" fontId="17" fillId="0" borderId="29" xfId="40" applyNumberFormat="1" applyFont="1" applyBorder="1" applyAlignment="1">
      <alignment horizontal="right"/>
    </xf>
    <xf numFmtId="3" fontId="16" fillId="0" borderId="40" xfId="40" applyNumberFormat="1" applyFont="1" applyBorder="1" applyAlignment="1">
      <alignment horizontal="right"/>
    </xf>
    <xf numFmtId="183" fontId="16" fillId="0" borderId="26" xfId="40" applyNumberFormat="1" applyFont="1" applyBorder="1" applyAlignment="1">
      <alignment horizontal="center" vertical="center" wrapText="1"/>
    </xf>
    <xf numFmtId="3" fontId="17" fillId="0" borderId="23" xfId="40" applyNumberFormat="1" applyFont="1" applyBorder="1" applyAlignment="1">
      <alignment horizontal="right"/>
    </xf>
    <xf numFmtId="3" fontId="17" fillId="0" borderId="13" xfId="40" applyNumberFormat="1" applyFont="1" applyBorder="1" applyAlignment="1">
      <alignment horizontal="right"/>
    </xf>
    <xf numFmtId="3" fontId="17" fillId="0" borderId="11" xfId="40" applyNumberFormat="1" applyFont="1" applyBorder="1" applyAlignment="1">
      <alignment horizontal="right"/>
    </xf>
    <xf numFmtId="0" fontId="16" fillId="0" borderId="47" xfId="0" applyFont="1" applyBorder="1" applyAlignment="1">
      <alignment/>
    </xf>
    <xf numFmtId="0" fontId="16" fillId="0" borderId="28" xfId="0" applyFont="1" applyBorder="1" applyAlignment="1">
      <alignment horizontal="center"/>
    </xf>
    <xf numFmtId="183" fontId="16" fillId="0" borderId="48" xfId="40" applyNumberFormat="1" applyFont="1" applyBorder="1" applyAlignment="1">
      <alignment horizontal="center" vertical="center" wrapText="1"/>
    </xf>
    <xf numFmtId="3" fontId="17" fillId="0" borderId="70" xfId="40" applyNumberFormat="1" applyFont="1" applyBorder="1" applyAlignment="1">
      <alignment horizontal="right"/>
    </xf>
    <xf numFmtId="3" fontId="17" fillId="0" borderId="28" xfId="40" applyNumberFormat="1" applyFont="1" applyBorder="1" applyAlignment="1">
      <alignment horizontal="right"/>
    </xf>
    <xf numFmtId="3" fontId="16" fillId="0" borderId="28" xfId="40" applyNumberFormat="1" applyFont="1" applyBorder="1" applyAlignment="1">
      <alignment horizontal="right"/>
    </xf>
    <xf numFmtId="3" fontId="17" fillId="0" borderId="30" xfId="40" applyNumberFormat="1" applyFont="1" applyBorder="1" applyAlignment="1">
      <alignment horizontal="right"/>
    </xf>
    <xf numFmtId="0" fontId="17" fillId="0" borderId="71" xfId="0" applyFont="1" applyBorder="1" applyAlignment="1">
      <alignment/>
    </xf>
    <xf numFmtId="0" fontId="17" fillId="0" borderId="72" xfId="0" applyFont="1" applyBorder="1" applyAlignment="1">
      <alignment horizontal="center"/>
    </xf>
    <xf numFmtId="14" fontId="17" fillId="0" borderId="72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170" fontId="0" fillId="0" borderId="0" xfId="40" applyNumberFormat="1" applyFont="1" applyAlignment="1">
      <alignment horizontal="center"/>
    </xf>
    <xf numFmtId="170" fontId="17" fillId="0" borderId="0" xfId="40" applyNumberFormat="1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3" fontId="17" fillId="0" borderId="42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170" fontId="17" fillId="0" borderId="10" xfId="40" applyNumberFormat="1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170" fontId="17" fillId="0" borderId="0" xfId="4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7" fillId="0" borderId="15" xfId="0" applyFont="1" applyBorder="1" applyAlignment="1">
      <alignment/>
    </xf>
    <xf numFmtId="14" fontId="17" fillId="0" borderId="24" xfId="0" applyNumberFormat="1" applyFont="1" applyBorder="1" applyAlignment="1">
      <alignment horizontal="center"/>
    </xf>
    <xf numFmtId="3" fontId="17" fillId="0" borderId="21" xfId="40" applyNumberFormat="1" applyFont="1" applyBorder="1" applyAlignment="1">
      <alignment horizontal="right"/>
    </xf>
    <xf numFmtId="3" fontId="17" fillId="0" borderId="10" xfId="40" applyNumberFormat="1" applyFont="1" applyBorder="1" applyAlignment="1">
      <alignment horizontal="right"/>
    </xf>
    <xf numFmtId="3" fontId="17" fillId="0" borderId="24" xfId="40" applyNumberFormat="1" applyFont="1" applyBorder="1" applyAlignment="1">
      <alignment horizontal="right"/>
    </xf>
    <xf numFmtId="0" fontId="16" fillId="0" borderId="18" xfId="0" applyFont="1" applyBorder="1" applyAlignment="1">
      <alignment horizontal="center"/>
    </xf>
    <xf numFmtId="3" fontId="16" fillId="0" borderId="22" xfId="40" applyNumberFormat="1" applyFont="1" applyBorder="1" applyAlignment="1">
      <alignment horizontal="right"/>
    </xf>
    <xf numFmtId="3" fontId="16" fillId="0" borderId="25" xfId="40" applyNumberFormat="1" applyFont="1" applyBorder="1" applyAlignment="1">
      <alignment horizontal="right"/>
    </xf>
    <xf numFmtId="0" fontId="16" fillId="0" borderId="11" xfId="0" applyFont="1" applyBorder="1" applyAlignment="1">
      <alignment horizontal="center"/>
    </xf>
    <xf numFmtId="3" fontId="16" fillId="0" borderId="23" xfId="40" applyNumberFormat="1" applyFont="1" applyBorder="1" applyAlignment="1">
      <alignment horizontal="right"/>
    </xf>
    <xf numFmtId="3" fontId="16" fillId="0" borderId="13" xfId="40" applyNumberFormat="1" applyFont="1" applyBorder="1" applyAlignment="1">
      <alignment horizontal="right"/>
    </xf>
    <xf numFmtId="3" fontId="16" fillId="0" borderId="26" xfId="40" applyNumberFormat="1" applyFont="1" applyBorder="1" applyAlignment="1">
      <alignment horizontal="right"/>
    </xf>
    <xf numFmtId="3" fontId="16" fillId="0" borderId="53" xfId="40" applyNumberFormat="1" applyFont="1" applyBorder="1" applyAlignment="1">
      <alignment/>
    </xf>
    <xf numFmtId="3" fontId="16" fillId="0" borderId="26" xfId="40" applyNumberFormat="1" applyFont="1" applyBorder="1" applyAlignment="1">
      <alignment/>
    </xf>
    <xf numFmtId="14" fontId="16" fillId="0" borderId="18" xfId="0" applyNumberFormat="1" applyFont="1" applyBorder="1" applyAlignment="1">
      <alignment horizontal="center"/>
    </xf>
    <xf numFmtId="3" fontId="16" fillId="0" borderId="73" xfId="40" applyNumberFormat="1" applyFont="1" applyBorder="1" applyAlignment="1">
      <alignment/>
    </xf>
    <xf numFmtId="3" fontId="16" fillId="0" borderId="25" xfId="40" applyNumberFormat="1" applyFont="1" applyBorder="1" applyAlignment="1">
      <alignment/>
    </xf>
    <xf numFmtId="3" fontId="17" fillId="0" borderId="39" xfId="40" applyNumberFormat="1" applyFont="1" applyBorder="1" applyAlignment="1">
      <alignment horizontal="right"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 horizontal="left"/>
    </xf>
    <xf numFmtId="3" fontId="16" fillId="0" borderId="23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3" fontId="16" fillId="0" borderId="26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4" fontId="17" fillId="0" borderId="24" xfId="0" applyNumberFormat="1" applyFont="1" applyBorder="1" applyAlignment="1">
      <alignment horizontal="center"/>
    </xf>
    <xf numFmtId="3" fontId="17" fillId="0" borderId="42" xfId="40" applyNumberFormat="1" applyFont="1" applyBorder="1" applyAlignment="1">
      <alignment/>
    </xf>
    <xf numFmtId="3" fontId="17" fillId="0" borderId="45" xfId="40" applyNumberFormat="1" applyFont="1" applyBorder="1" applyAlignment="1">
      <alignment/>
    </xf>
    <xf numFmtId="3" fontId="17" fillId="0" borderId="10" xfId="40" applyNumberFormat="1" applyFont="1" applyBorder="1" applyAlignment="1">
      <alignment/>
    </xf>
    <xf numFmtId="3" fontId="17" fillId="0" borderId="24" xfId="40" applyNumberFormat="1" applyFont="1" applyBorder="1" applyAlignment="1">
      <alignment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3" fontId="16" fillId="0" borderId="31" xfId="0" applyNumberFormat="1" applyFont="1" applyBorder="1" applyAlignment="1">
      <alignment/>
    </xf>
    <xf numFmtId="0" fontId="16" fillId="0" borderId="33" xfId="0" applyFont="1" applyBorder="1" applyAlignment="1">
      <alignment horizontal="center"/>
    </xf>
    <xf numFmtId="14" fontId="17" fillId="0" borderId="33" xfId="0" applyNumberFormat="1" applyFont="1" applyBorder="1" applyAlignment="1">
      <alignment horizontal="center"/>
    </xf>
    <xf numFmtId="3" fontId="16" fillId="0" borderId="51" xfId="40" applyNumberFormat="1" applyFont="1" applyBorder="1" applyAlignment="1">
      <alignment/>
    </xf>
    <xf numFmtId="3" fontId="17" fillId="0" borderId="74" xfId="40" applyNumberFormat="1" applyFont="1" applyBorder="1" applyAlignment="1">
      <alignment/>
    </xf>
    <xf numFmtId="3" fontId="17" fillId="0" borderId="33" xfId="40" applyNumberFormat="1" applyFont="1" applyBorder="1" applyAlignment="1">
      <alignment/>
    </xf>
    <xf numFmtId="3" fontId="16" fillId="0" borderId="33" xfId="40" applyNumberFormat="1" applyFont="1" applyBorder="1" applyAlignment="1">
      <alignment/>
    </xf>
    <xf numFmtId="3" fontId="17" fillId="0" borderId="27" xfId="40" applyNumberFormat="1" applyFont="1" applyBorder="1" applyAlignment="1">
      <alignment/>
    </xf>
    <xf numFmtId="0" fontId="16" fillId="0" borderId="26" xfId="0" applyFont="1" applyBorder="1" applyAlignment="1">
      <alignment horizontal="center"/>
    </xf>
    <xf numFmtId="14" fontId="17" fillId="0" borderId="26" xfId="0" applyNumberFormat="1" applyFont="1" applyBorder="1" applyAlignment="1">
      <alignment horizontal="center"/>
    </xf>
    <xf numFmtId="3" fontId="16" fillId="0" borderId="40" xfId="40" applyNumberFormat="1" applyFont="1" applyBorder="1" applyAlignment="1">
      <alignment/>
    </xf>
    <xf numFmtId="3" fontId="17" fillId="0" borderId="53" xfId="40" applyNumberFormat="1" applyFont="1" applyBorder="1" applyAlignment="1">
      <alignment/>
    </xf>
    <xf numFmtId="3" fontId="17" fillId="0" borderId="26" xfId="40" applyNumberFormat="1" applyFont="1" applyBorder="1" applyAlignment="1">
      <alignment/>
    </xf>
    <xf numFmtId="3" fontId="17" fillId="0" borderId="13" xfId="40" applyNumberFormat="1" applyFont="1" applyBorder="1" applyAlignment="1">
      <alignment/>
    </xf>
    <xf numFmtId="0" fontId="16" fillId="0" borderId="46" xfId="0" applyFont="1" applyBorder="1" applyAlignment="1">
      <alignment horizontal="center"/>
    </xf>
    <xf numFmtId="3" fontId="16" fillId="0" borderId="39" xfId="40" applyNumberFormat="1" applyFont="1" applyBorder="1" applyAlignment="1">
      <alignment horizontal="right"/>
    </xf>
    <xf numFmtId="3" fontId="16" fillId="0" borderId="12" xfId="40" applyNumberFormat="1" applyFont="1" applyBorder="1" applyAlignment="1">
      <alignment/>
    </xf>
    <xf numFmtId="3" fontId="17" fillId="0" borderId="42" xfId="40" applyNumberFormat="1" applyFont="1" applyBorder="1" applyAlignment="1">
      <alignment/>
    </xf>
    <xf numFmtId="3" fontId="17" fillId="0" borderId="34" xfId="40" applyNumberFormat="1" applyFont="1" applyBorder="1" applyAlignment="1">
      <alignment/>
    </xf>
    <xf numFmtId="3" fontId="17" fillId="0" borderId="14" xfId="40" applyNumberFormat="1" applyFont="1" applyBorder="1" applyAlignment="1">
      <alignment/>
    </xf>
    <xf numFmtId="3" fontId="17" fillId="0" borderId="24" xfId="40" applyNumberFormat="1" applyFont="1" applyBorder="1" applyAlignment="1">
      <alignment/>
    </xf>
    <xf numFmtId="0" fontId="16" fillId="0" borderId="0" xfId="0" applyFont="1" applyAlignment="1">
      <alignment horizontal="right"/>
    </xf>
    <xf numFmtId="3" fontId="17" fillId="0" borderId="34" xfId="4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7" fillId="0" borderId="15" xfId="40" applyNumberFormat="1" applyFont="1" applyBorder="1" applyAlignment="1">
      <alignment horizontal="right"/>
    </xf>
    <xf numFmtId="3" fontId="16" fillId="0" borderId="32" xfId="40" applyNumberFormat="1" applyFont="1" applyBorder="1" applyAlignment="1">
      <alignment horizontal="right"/>
    </xf>
    <xf numFmtId="3" fontId="16" fillId="0" borderId="27" xfId="40" applyNumberFormat="1" applyFont="1" applyBorder="1" applyAlignment="1">
      <alignment horizontal="right"/>
    </xf>
    <xf numFmtId="3" fontId="17" fillId="0" borderId="32" xfId="40" applyNumberFormat="1" applyFont="1" applyBorder="1" applyAlignment="1">
      <alignment horizontal="right"/>
    </xf>
    <xf numFmtId="3" fontId="17" fillId="0" borderId="33" xfId="40" applyNumberFormat="1" applyFont="1" applyBorder="1" applyAlignment="1">
      <alignment horizontal="right"/>
    </xf>
    <xf numFmtId="3" fontId="17" fillId="0" borderId="57" xfId="40" applyNumberFormat="1" applyFont="1" applyBorder="1" applyAlignment="1">
      <alignment horizontal="right"/>
    </xf>
    <xf numFmtId="3" fontId="17" fillId="0" borderId="26" xfId="40" applyNumberFormat="1" applyFont="1" applyBorder="1" applyAlignment="1">
      <alignment horizontal="right"/>
    </xf>
    <xf numFmtId="14" fontId="17" fillId="0" borderId="14" xfId="0" applyNumberFormat="1" applyFont="1" applyBorder="1" applyAlignment="1">
      <alignment horizontal="center"/>
    </xf>
    <xf numFmtId="0" fontId="16" fillId="0" borderId="65" xfId="0" applyFont="1" applyBorder="1" applyAlignment="1">
      <alignment/>
    </xf>
    <xf numFmtId="0" fontId="16" fillId="0" borderId="64" xfId="0" applyFont="1" applyBorder="1" applyAlignment="1">
      <alignment horizontal="center"/>
    </xf>
    <xf numFmtId="170" fontId="16" fillId="0" borderId="54" xfId="40" applyNumberFormat="1" applyFont="1" applyBorder="1" applyAlignment="1">
      <alignment horizontal="center" vertical="center" wrapText="1"/>
    </xf>
    <xf numFmtId="3" fontId="16" fillId="0" borderId="75" xfId="40" applyNumberFormat="1" applyFont="1" applyBorder="1" applyAlignment="1">
      <alignment horizontal="right"/>
    </xf>
    <xf numFmtId="3" fontId="16" fillId="0" borderId="64" xfId="40" applyNumberFormat="1" applyFont="1" applyBorder="1" applyAlignment="1">
      <alignment horizontal="right"/>
    </xf>
    <xf numFmtId="3" fontId="16" fillId="0" borderId="64" xfId="40" applyNumberFormat="1" applyFont="1" applyBorder="1" applyAlignment="1">
      <alignment horizontal="right"/>
    </xf>
    <xf numFmtId="3" fontId="17" fillId="0" borderId="64" xfId="40" applyNumberFormat="1" applyFont="1" applyBorder="1" applyAlignment="1">
      <alignment horizontal="right"/>
    </xf>
    <xf numFmtId="3" fontId="17" fillId="0" borderId="75" xfId="40" applyNumberFormat="1" applyFont="1" applyBorder="1" applyAlignment="1">
      <alignment horizontal="right"/>
    </xf>
    <xf numFmtId="3" fontId="17" fillId="0" borderId="54" xfId="40" applyNumberFormat="1" applyFont="1" applyBorder="1" applyAlignment="1">
      <alignment horizontal="right"/>
    </xf>
    <xf numFmtId="14" fontId="17" fillId="0" borderId="14" xfId="0" applyNumberFormat="1" applyFont="1" applyBorder="1" applyAlignment="1">
      <alignment/>
    </xf>
    <xf numFmtId="0" fontId="17" fillId="0" borderId="24" xfId="0" applyFont="1" applyBorder="1" applyAlignment="1">
      <alignment horizontal="center"/>
    </xf>
    <xf numFmtId="14" fontId="17" fillId="0" borderId="24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4" fontId="17" fillId="0" borderId="0" xfId="0" applyNumberFormat="1" applyFont="1" applyBorder="1" applyAlignment="1">
      <alignment/>
    </xf>
    <xf numFmtId="3" fontId="17" fillId="0" borderId="0" xfId="40" applyNumberFormat="1" applyFont="1" applyBorder="1" applyAlignment="1">
      <alignment horizontal="right"/>
    </xf>
    <xf numFmtId="14" fontId="16" fillId="0" borderId="29" xfId="0" applyNumberFormat="1" applyFont="1" applyBorder="1" applyAlignment="1">
      <alignment horizontal="center"/>
    </xf>
    <xf numFmtId="3" fontId="16" fillId="0" borderId="74" xfId="40" applyNumberFormat="1" applyFont="1" applyBorder="1" applyAlignment="1">
      <alignment/>
    </xf>
    <xf numFmtId="3" fontId="16" fillId="0" borderId="27" xfId="40" applyNumberFormat="1" applyFont="1" applyBorder="1" applyAlignment="1">
      <alignment/>
    </xf>
    <xf numFmtId="0" fontId="16" fillId="0" borderId="25" xfId="0" applyFont="1" applyBorder="1" applyAlignment="1">
      <alignment horizontal="center"/>
    </xf>
    <xf numFmtId="3" fontId="16" fillId="0" borderId="27" xfId="0" applyNumberFormat="1" applyFont="1" applyBorder="1" applyAlignment="1">
      <alignment horizontal="center"/>
    </xf>
    <xf numFmtId="14" fontId="16" fillId="0" borderId="33" xfId="0" applyNumberFormat="1" applyFont="1" applyBorder="1" applyAlignment="1">
      <alignment/>
    </xf>
    <xf numFmtId="3" fontId="16" fillId="0" borderId="32" xfId="0" applyNumberFormat="1" applyFont="1" applyBorder="1" applyAlignment="1">
      <alignment/>
    </xf>
    <xf numFmtId="14" fontId="16" fillId="0" borderId="25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0" fontId="16" fillId="0" borderId="16" xfId="0" applyFont="1" applyBorder="1" applyAlignment="1">
      <alignment horizontal="right"/>
    </xf>
    <xf numFmtId="0" fontId="22" fillId="0" borderId="36" xfId="0" applyNumberFormat="1" applyFont="1" applyFill="1" applyBorder="1" applyAlignment="1" applyProtection="1">
      <alignment/>
      <protection locked="0"/>
    </xf>
    <xf numFmtId="0" fontId="2" fillId="0" borderId="36" xfId="0" applyNumberFormat="1" applyFont="1" applyFill="1" applyBorder="1" applyAlignment="1" applyProtection="1">
      <alignment/>
      <protection locked="0"/>
    </xf>
    <xf numFmtId="3" fontId="16" fillId="0" borderId="18" xfId="40" applyNumberFormat="1" applyFont="1" applyFill="1" applyBorder="1" applyAlignment="1">
      <alignment/>
    </xf>
    <xf numFmtId="170" fontId="0" fillId="0" borderId="0" xfId="40" applyNumberFormat="1" applyFont="1" applyFill="1" applyAlignment="1">
      <alignment/>
    </xf>
    <xf numFmtId="170" fontId="17" fillId="0" borderId="0" xfId="40" applyNumberFormat="1" applyFont="1" applyFill="1" applyBorder="1" applyAlignment="1">
      <alignment horizontal="center"/>
    </xf>
    <xf numFmtId="170" fontId="17" fillId="0" borderId="24" xfId="40" applyNumberFormat="1" applyFont="1" applyFill="1" applyBorder="1" applyAlignment="1">
      <alignment horizontal="center" vertical="center" wrapText="1"/>
    </xf>
    <xf numFmtId="170" fontId="17" fillId="0" borderId="0" xfId="40" applyNumberFormat="1" applyFont="1" applyFill="1" applyBorder="1" applyAlignment="1">
      <alignment horizontal="center" vertical="center" wrapText="1"/>
    </xf>
    <xf numFmtId="3" fontId="16" fillId="0" borderId="0" xfId="40" applyNumberFormat="1" applyFont="1" applyFill="1" applyBorder="1" applyAlignment="1">
      <alignment horizontal="right"/>
    </xf>
    <xf numFmtId="3" fontId="17" fillId="0" borderId="24" xfId="40" applyNumberFormat="1" applyFont="1" applyFill="1" applyBorder="1" applyAlignment="1">
      <alignment horizontal="right"/>
    </xf>
    <xf numFmtId="3" fontId="16" fillId="0" borderId="25" xfId="40" applyNumberFormat="1" applyFont="1" applyFill="1" applyBorder="1" applyAlignment="1">
      <alignment horizontal="right"/>
    </xf>
    <xf numFmtId="3" fontId="16" fillId="0" borderId="26" xfId="40" applyNumberFormat="1" applyFont="1" applyFill="1" applyBorder="1" applyAlignment="1">
      <alignment horizontal="right"/>
    </xf>
    <xf numFmtId="3" fontId="16" fillId="0" borderId="26" xfId="40" applyNumberFormat="1" applyFont="1" applyFill="1" applyBorder="1" applyAlignment="1">
      <alignment/>
    </xf>
    <xf numFmtId="3" fontId="16" fillId="0" borderId="25" xfId="40" applyNumberFormat="1" applyFont="1" applyFill="1" applyBorder="1" applyAlignment="1">
      <alignment/>
    </xf>
    <xf numFmtId="3" fontId="16" fillId="0" borderId="46" xfId="40" applyNumberFormat="1" applyFont="1" applyFill="1" applyBorder="1" applyAlignment="1">
      <alignment horizontal="right"/>
    </xf>
    <xf numFmtId="3" fontId="16" fillId="0" borderId="13" xfId="40" applyNumberFormat="1" applyFont="1" applyFill="1" applyBorder="1" applyAlignment="1">
      <alignment horizontal="right"/>
    </xf>
    <xf numFmtId="3" fontId="17" fillId="0" borderId="42" xfId="40" applyNumberFormat="1" applyFont="1" applyFill="1" applyBorder="1" applyAlignment="1">
      <alignment/>
    </xf>
    <xf numFmtId="3" fontId="16" fillId="0" borderId="39" xfId="40" applyNumberFormat="1" applyFont="1" applyFill="1" applyBorder="1" applyAlignment="1">
      <alignment horizontal="right"/>
    </xf>
    <xf numFmtId="3" fontId="16" fillId="0" borderId="40" xfId="40" applyNumberFormat="1" applyFont="1" applyFill="1" applyBorder="1" applyAlignment="1">
      <alignment horizontal="right"/>
    </xf>
    <xf numFmtId="3" fontId="17" fillId="0" borderId="14" xfId="40" applyNumberFormat="1" applyFont="1" applyFill="1" applyBorder="1" applyAlignment="1">
      <alignment/>
    </xf>
    <xf numFmtId="3" fontId="16" fillId="0" borderId="33" xfId="40" applyNumberFormat="1" applyFont="1" applyFill="1" applyBorder="1" applyAlignment="1">
      <alignment/>
    </xf>
    <xf numFmtId="3" fontId="16" fillId="0" borderId="11" xfId="40" applyNumberFormat="1" applyFont="1" applyFill="1" applyBorder="1" applyAlignment="1">
      <alignment/>
    </xf>
    <xf numFmtId="3" fontId="17" fillId="0" borderId="14" xfId="40" applyNumberFormat="1" applyFont="1" applyFill="1" applyBorder="1" applyAlignment="1">
      <alignment/>
    </xf>
    <xf numFmtId="3" fontId="16" fillId="0" borderId="29" xfId="40" applyNumberFormat="1" applyFont="1" applyFill="1" applyBorder="1" applyAlignment="1">
      <alignment/>
    </xf>
    <xf numFmtId="3" fontId="17" fillId="0" borderId="10" xfId="40" applyNumberFormat="1" applyFont="1" applyFill="1" applyBorder="1" applyAlignment="1">
      <alignment/>
    </xf>
    <xf numFmtId="3" fontId="17" fillId="0" borderId="27" xfId="40" applyNumberFormat="1" applyFont="1" applyFill="1" applyBorder="1" applyAlignment="1">
      <alignment horizontal="right"/>
    </xf>
    <xf numFmtId="3" fontId="17" fillId="0" borderId="13" xfId="40" applyNumberFormat="1" applyFont="1" applyFill="1" applyBorder="1" applyAlignment="1">
      <alignment horizontal="right"/>
    </xf>
    <xf numFmtId="3" fontId="17" fillId="0" borderId="10" xfId="40" applyNumberFormat="1" applyFont="1" applyFill="1" applyBorder="1" applyAlignment="1">
      <alignment horizontal="right"/>
    </xf>
    <xf numFmtId="3" fontId="17" fillId="0" borderId="64" xfId="40" applyNumberFormat="1" applyFont="1" applyFill="1" applyBorder="1" applyAlignment="1">
      <alignment horizontal="right"/>
    </xf>
    <xf numFmtId="3" fontId="17" fillId="0" borderId="0" xfId="4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6" fillId="0" borderId="22" xfId="0" applyNumberFormat="1" applyFont="1" applyFill="1" applyBorder="1" applyAlignment="1">
      <alignment/>
    </xf>
    <xf numFmtId="3" fontId="16" fillId="0" borderId="76" xfId="0" applyNumberFormat="1" applyFont="1" applyBorder="1" applyAlignment="1">
      <alignment/>
    </xf>
    <xf numFmtId="3" fontId="16" fillId="0" borderId="77" xfId="0" applyNumberFormat="1" applyFont="1" applyBorder="1" applyAlignment="1">
      <alignment/>
    </xf>
    <xf numFmtId="3" fontId="16" fillId="0" borderId="71" xfId="0" applyNumberFormat="1" applyFont="1" applyBorder="1" applyAlignment="1">
      <alignment/>
    </xf>
    <xf numFmtId="3" fontId="16" fillId="0" borderId="78" xfId="0" applyNumberFormat="1" applyFont="1" applyBorder="1" applyAlignment="1">
      <alignment/>
    </xf>
    <xf numFmtId="3" fontId="16" fillId="0" borderId="79" xfId="0" applyNumberFormat="1" applyFont="1" applyBorder="1" applyAlignment="1">
      <alignment/>
    </xf>
    <xf numFmtId="3" fontId="17" fillId="0" borderId="60" xfId="0" applyNumberFormat="1" applyFont="1" applyBorder="1" applyAlignment="1">
      <alignment/>
    </xf>
    <xf numFmtId="3" fontId="1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1" fillId="0" borderId="0" xfId="0" applyNumberFormat="1" applyFont="1" applyFill="1" applyBorder="1" applyAlignment="1" applyProtection="1">
      <alignment horizontal="right" wrapText="1"/>
      <protection locked="0"/>
    </xf>
    <xf numFmtId="3" fontId="1" fillId="0" borderId="14" xfId="40" applyNumberFormat="1" applyFont="1" applyBorder="1" applyAlignment="1">
      <alignment horizontal="right"/>
    </xf>
    <xf numFmtId="3" fontId="17" fillId="0" borderId="62" xfId="40" applyNumberFormat="1" applyFont="1" applyFill="1" applyBorder="1" applyAlignment="1">
      <alignment horizontal="right"/>
    </xf>
    <xf numFmtId="3" fontId="16" fillId="0" borderId="33" xfId="40" applyNumberFormat="1" applyFont="1" applyFill="1" applyBorder="1" applyAlignment="1">
      <alignment horizontal="right"/>
    </xf>
    <xf numFmtId="3" fontId="16" fillId="0" borderId="26" xfId="40" applyNumberFormat="1" applyFont="1" applyFill="1" applyBorder="1" applyAlignment="1">
      <alignment horizontal="right"/>
    </xf>
    <xf numFmtId="0" fontId="17" fillId="0" borderId="17" xfId="0" applyFont="1" applyBorder="1" applyAlignment="1">
      <alignment/>
    </xf>
    <xf numFmtId="0" fontId="17" fillId="0" borderId="19" xfId="0" applyFont="1" applyBorder="1" applyAlignment="1">
      <alignment horizontal="center"/>
    </xf>
    <xf numFmtId="183" fontId="17" fillId="0" borderId="52" xfId="40" applyNumberFormat="1" applyFont="1" applyBorder="1" applyAlignment="1">
      <alignment horizontal="center" vertical="center" wrapText="1"/>
    </xf>
    <xf numFmtId="3" fontId="17" fillId="0" borderId="41" xfId="40" applyNumberFormat="1" applyFont="1" applyBorder="1" applyAlignment="1">
      <alignment horizontal="right"/>
    </xf>
    <xf numFmtId="3" fontId="17" fillId="0" borderId="55" xfId="40" applyNumberFormat="1" applyFont="1" applyBorder="1" applyAlignment="1">
      <alignment horizontal="right"/>
    </xf>
    <xf numFmtId="3" fontId="17" fillId="0" borderId="19" xfId="40" applyNumberFormat="1" applyFont="1" applyBorder="1" applyAlignment="1">
      <alignment horizontal="right"/>
    </xf>
    <xf numFmtId="3" fontId="17" fillId="0" borderId="52" xfId="40" applyNumberFormat="1" applyFont="1" applyFill="1" applyBorder="1" applyAlignment="1">
      <alignment horizontal="right"/>
    </xf>
    <xf numFmtId="3" fontId="17" fillId="0" borderId="52" xfId="40" applyNumberFormat="1" applyFont="1" applyBorder="1" applyAlignment="1">
      <alignment horizontal="right"/>
    </xf>
    <xf numFmtId="14" fontId="17" fillId="0" borderId="54" xfId="0" applyNumberFormat="1" applyFont="1" applyBorder="1" applyAlignment="1">
      <alignment/>
    </xf>
    <xf numFmtId="0" fontId="17" fillId="0" borderId="65" xfId="0" applyFont="1" applyBorder="1" applyAlignment="1">
      <alignment/>
    </xf>
    <xf numFmtId="0" fontId="17" fillId="0" borderId="64" xfId="0" applyFont="1" applyBorder="1" applyAlignment="1">
      <alignment horizontal="center"/>
    </xf>
    <xf numFmtId="3" fontId="17" fillId="0" borderId="63" xfId="40" applyNumberFormat="1" applyFont="1" applyBorder="1" applyAlignment="1">
      <alignment horizontal="right"/>
    </xf>
    <xf numFmtId="3" fontId="17" fillId="0" borderId="62" xfId="40" applyNumberFormat="1" applyFont="1" applyBorder="1" applyAlignment="1">
      <alignment horizontal="right"/>
    </xf>
    <xf numFmtId="3" fontId="17" fillId="0" borderId="67" xfId="40" applyNumberFormat="1" applyFont="1" applyBorder="1" applyAlignment="1">
      <alignment horizontal="right"/>
    </xf>
    <xf numFmtId="3" fontId="17" fillId="0" borderId="80" xfId="40" applyNumberFormat="1" applyFont="1" applyBorder="1" applyAlignment="1">
      <alignment horizontal="right"/>
    </xf>
    <xf numFmtId="3" fontId="0" fillId="0" borderId="54" xfId="0" applyNumberFormat="1" applyFont="1" applyFill="1" applyBorder="1" applyAlignment="1" applyProtection="1">
      <alignment horizontal="right"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0" fontId="6" fillId="0" borderId="10" xfId="0" applyFont="1" applyBorder="1" applyAlignment="1">
      <alignment horizontal="center" vertical="center"/>
    </xf>
    <xf numFmtId="3" fontId="0" fillId="0" borderId="46" xfId="40" applyNumberFormat="1" applyFont="1" applyBorder="1" applyAlignment="1">
      <alignment horizontal="right"/>
    </xf>
    <xf numFmtId="3" fontId="0" fillId="0" borderId="13" xfId="40" applyNumberFormat="1" applyFont="1" applyBorder="1" applyAlignment="1">
      <alignment horizontal="right"/>
    </xf>
    <xf numFmtId="3" fontId="0" fillId="0" borderId="19" xfId="40" applyNumberFormat="1" applyFont="1" applyBorder="1" applyAlignment="1">
      <alignment horizontal="right"/>
    </xf>
    <xf numFmtId="3" fontId="8" fillId="0" borderId="10" xfId="0" applyNumberFormat="1" applyFont="1" applyFill="1" applyBorder="1" applyAlignment="1" applyProtection="1">
      <alignment/>
      <protection locked="0"/>
    </xf>
    <xf numFmtId="0" fontId="6" fillId="0" borderId="42" xfId="0" applyFont="1" applyBorder="1" applyAlignment="1">
      <alignment horizontal="center" vertical="center" wrapText="1"/>
    </xf>
    <xf numFmtId="3" fontId="0" fillId="0" borderId="39" xfId="40" applyNumberFormat="1" applyFont="1" applyBorder="1" applyAlignment="1">
      <alignment horizontal="right"/>
    </xf>
    <xf numFmtId="3" fontId="0" fillId="0" borderId="40" xfId="40" applyNumberFormat="1" applyFont="1" applyBorder="1" applyAlignment="1">
      <alignment horizontal="right"/>
    </xf>
    <xf numFmtId="3" fontId="0" fillId="0" borderId="41" xfId="40" applyNumberFormat="1" applyFont="1" applyBorder="1" applyAlignment="1">
      <alignment horizontal="right"/>
    </xf>
    <xf numFmtId="3" fontId="1" fillId="0" borderId="42" xfId="40" applyNumberFormat="1" applyFont="1" applyBorder="1" applyAlignment="1">
      <alignment horizontal="right"/>
    </xf>
    <xf numFmtId="3" fontId="8" fillId="0" borderId="41" xfId="0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6" fillId="0" borderId="0" xfId="0" applyFont="1" applyAlignment="1">
      <alignment/>
    </xf>
    <xf numFmtId="14" fontId="16" fillId="0" borderId="26" xfId="0" applyNumberFormat="1" applyFont="1" applyBorder="1" applyAlignment="1">
      <alignment/>
    </xf>
    <xf numFmtId="3" fontId="16" fillId="0" borderId="32" xfId="40" applyNumberFormat="1" applyFont="1" applyBorder="1" applyAlignment="1">
      <alignment/>
    </xf>
    <xf numFmtId="3" fontId="24" fillId="0" borderId="37" xfId="0" applyNumberFormat="1" applyFont="1" applyFill="1" applyBorder="1" applyAlignment="1" applyProtection="1">
      <alignment/>
      <protection locked="0"/>
    </xf>
    <xf numFmtId="0" fontId="1" fillId="0" borderId="37" xfId="0" applyFont="1" applyBorder="1" applyAlignment="1">
      <alignment/>
    </xf>
    <xf numFmtId="3" fontId="0" fillId="0" borderId="54" xfId="0" applyNumberFormat="1" applyFont="1" applyFill="1" applyBorder="1" applyAlignment="1" applyProtection="1">
      <alignment/>
      <protection locked="0"/>
    </xf>
    <xf numFmtId="0" fontId="0" fillId="0" borderId="38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0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3" fontId="25" fillId="0" borderId="0" xfId="0" applyNumberFormat="1" applyFont="1" applyFill="1" applyBorder="1" applyAlignment="1" applyProtection="1">
      <alignment horizontal="left"/>
      <protection locked="0"/>
    </xf>
    <xf numFmtId="3" fontId="26" fillId="0" borderId="0" xfId="0" applyNumberFormat="1" applyFont="1" applyFill="1" applyBorder="1" applyAlignment="1" applyProtection="1">
      <alignment/>
      <protection locked="0"/>
    </xf>
    <xf numFmtId="3" fontId="25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0" fontId="25" fillId="0" borderId="0" xfId="0" applyFont="1" applyAlignment="1">
      <alignment/>
    </xf>
    <xf numFmtId="3" fontId="11" fillId="0" borderId="0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Alignment="1">
      <alignment horizontal="center" vertical="center"/>
    </xf>
    <xf numFmtId="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35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35" xfId="0" applyNumberFormat="1" applyFont="1" applyFill="1" applyBorder="1" applyAlignment="1" applyProtection="1">
      <alignment horizontal="right" wrapText="1"/>
      <protection locked="0"/>
    </xf>
    <xf numFmtId="3" fontId="25" fillId="0" borderId="46" xfId="0" applyNumberFormat="1" applyFont="1" applyFill="1" applyBorder="1" applyAlignment="1" applyProtection="1">
      <alignment horizontal="right" wrapText="1"/>
      <protection locked="0"/>
    </xf>
    <xf numFmtId="3" fontId="25" fillId="0" borderId="25" xfId="0" applyNumberFormat="1" applyFont="1" applyFill="1" applyBorder="1" applyAlignment="1" applyProtection="1">
      <alignment horizontal="right" wrapText="1"/>
      <protection locked="0"/>
    </xf>
    <xf numFmtId="3" fontId="25" fillId="0" borderId="16" xfId="0" applyNumberFormat="1" applyFont="1" applyFill="1" applyBorder="1" applyAlignment="1" applyProtection="1">
      <alignment/>
      <protection locked="0"/>
    </xf>
    <xf numFmtId="3" fontId="25" fillId="0" borderId="25" xfId="0" applyNumberFormat="1" applyFont="1" applyFill="1" applyBorder="1" applyAlignment="1" applyProtection="1">
      <alignment/>
      <protection locked="0"/>
    </xf>
    <xf numFmtId="3" fontId="25" fillId="0" borderId="35" xfId="0" applyNumberFormat="1" applyFont="1" applyBorder="1" applyAlignment="1">
      <alignment/>
    </xf>
    <xf numFmtId="3" fontId="25" fillId="0" borderId="35" xfId="0" applyNumberFormat="1" applyFont="1" applyFill="1" applyBorder="1" applyAlignment="1" applyProtection="1">
      <alignment/>
      <protection locked="0"/>
    </xf>
    <xf numFmtId="3" fontId="25" fillId="0" borderId="35" xfId="0" applyNumberFormat="1" applyFont="1" applyFill="1" applyBorder="1" applyAlignment="1" applyProtection="1">
      <alignment horizontal="center" wrapText="1"/>
      <protection locked="0"/>
    </xf>
    <xf numFmtId="3" fontId="25" fillId="0" borderId="59" xfId="0" applyNumberFormat="1" applyFont="1" applyFill="1" applyBorder="1" applyAlignment="1" applyProtection="1">
      <alignment horizontal="right" wrapText="1"/>
      <protection locked="0"/>
    </xf>
    <xf numFmtId="3" fontId="25" fillId="0" borderId="46" xfId="0" applyNumberFormat="1" applyFont="1" applyFill="1" applyBorder="1" applyAlignment="1" applyProtection="1">
      <alignment horizontal="right" wrapText="1"/>
      <protection/>
    </xf>
    <xf numFmtId="3" fontId="25" fillId="0" borderId="64" xfId="0" applyNumberFormat="1" applyFont="1" applyFill="1" applyBorder="1" applyAlignment="1" applyProtection="1">
      <alignment/>
      <protection locked="0"/>
    </xf>
    <xf numFmtId="3" fontId="25" fillId="0" borderId="65" xfId="0" applyNumberFormat="1" applyFont="1" applyBorder="1" applyAlignment="1">
      <alignment/>
    </xf>
    <xf numFmtId="3" fontId="25" fillId="0" borderId="36" xfId="0" applyNumberFormat="1" applyFont="1" applyBorder="1" applyAlignment="1">
      <alignment/>
    </xf>
    <xf numFmtId="3" fontId="25" fillId="0" borderId="36" xfId="0" applyNumberFormat="1" applyFont="1" applyFill="1" applyBorder="1" applyAlignment="1" applyProtection="1">
      <alignment horizontal="right" wrapText="1"/>
      <protection locked="0"/>
    </xf>
    <xf numFmtId="0" fontId="25" fillId="0" borderId="0" xfId="0" applyFont="1" applyAlignment="1">
      <alignment/>
    </xf>
    <xf numFmtId="0" fontId="11" fillId="0" borderId="0" xfId="0" applyFont="1" applyAlignment="1">
      <alignment/>
    </xf>
    <xf numFmtId="3" fontId="25" fillId="0" borderId="36" xfId="0" applyNumberFormat="1" applyFont="1" applyFill="1" applyBorder="1" applyAlignment="1" applyProtection="1">
      <alignment/>
      <protection locked="0"/>
    </xf>
    <xf numFmtId="3" fontId="25" fillId="0" borderId="13" xfId="0" applyNumberFormat="1" applyFont="1" applyFill="1" applyBorder="1" applyAlignment="1" applyProtection="1">
      <alignment/>
      <protection locked="0"/>
    </xf>
    <xf numFmtId="3" fontId="25" fillId="0" borderId="26" xfId="0" applyNumberFormat="1" applyFont="1" applyFill="1" applyBorder="1" applyAlignment="1" applyProtection="1">
      <alignment/>
      <protection locked="0"/>
    </xf>
    <xf numFmtId="3" fontId="25" fillId="0" borderId="12" xfId="0" applyNumberFormat="1" applyFont="1" applyFill="1" applyBorder="1" applyAlignment="1" applyProtection="1">
      <alignment horizontal="right"/>
      <protection locked="0"/>
    </xf>
    <xf numFmtId="3" fontId="25" fillId="0" borderId="12" xfId="0" applyNumberFormat="1" applyFont="1" applyFill="1" applyBorder="1" applyAlignment="1" applyProtection="1">
      <alignment/>
      <protection locked="0"/>
    </xf>
    <xf numFmtId="3" fontId="25" fillId="0" borderId="37" xfId="0" applyNumberFormat="1" applyFont="1" applyFill="1" applyBorder="1" applyAlignment="1" applyProtection="1">
      <alignment/>
      <protection locked="0"/>
    </xf>
    <xf numFmtId="3" fontId="25" fillId="0" borderId="19" xfId="0" applyNumberFormat="1" applyFont="1" applyFill="1" applyBorder="1" applyAlignment="1" applyProtection="1">
      <alignment/>
      <protection locked="0"/>
    </xf>
    <xf numFmtId="3" fontId="25" fillId="0" borderId="47" xfId="0" applyNumberFormat="1" applyFont="1" applyFill="1" applyBorder="1" applyAlignment="1" applyProtection="1">
      <alignment/>
      <protection locked="0"/>
    </xf>
    <xf numFmtId="3" fontId="25" fillId="0" borderId="37" xfId="0" applyNumberFormat="1" applyFont="1" applyBorder="1" applyAlignment="1">
      <alignment/>
    </xf>
    <xf numFmtId="3" fontId="25" fillId="0" borderId="38" xfId="0" applyNumberFormat="1" applyFont="1" applyFill="1" applyBorder="1" applyAlignment="1" applyProtection="1">
      <alignment/>
      <protection locked="0"/>
    </xf>
    <xf numFmtId="3" fontId="25" fillId="0" borderId="65" xfId="0" applyNumberFormat="1" applyFont="1" applyFill="1" applyBorder="1" applyAlignment="1" applyProtection="1">
      <alignment/>
      <protection locked="0"/>
    </xf>
    <xf numFmtId="3" fontId="25" fillId="0" borderId="37" xfId="0" applyNumberFormat="1" applyFont="1" applyFill="1" applyBorder="1" applyAlignment="1" applyProtection="1">
      <alignment horizontal="right" wrapText="1"/>
      <protection locked="0"/>
    </xf>
    <xf numFmtId="3" fontId="11" fillId="0" borderId="34" xfId="0" applyNumberFormat="1" applyFont="1" applyFill="1" applyBorder="1" applyAlignment="1" applyProtection="1">
      <alignment horizontal="left" wrapText="1"/>
      <protection locked="0"/>
    </xf>
    <xf numFmtId="3" fontId="11" fillId="0" borderId="34" xfId="0" applyNumberFormat="1" applyFont="1" applyFill="1" applyBorder="1" applyAlignment="1" applyProtection="1">
      <alignment wrapText="1"/>
      <protection locked="0"/>
    </xf>
    <xf numFmtId="3" fontId="11" fillId="0" borderId="15" xfId="0" applyNumberFormat="1" applyFont="1" applyFill="1" applyBorder="1" applyAlignment="1" applyProtection="1">
      <alignment wrapText="1"/>
      <protection locked="0"/>
    </xf>
    <xf numFmtId="3" fontId="11" fillId="0" borderId="34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3" fontId="25" fillId="0" borderId="42" xfId="0" applyNumberFormat="1" applyFont="1" applyFill="1" applyBorder="1" applyAlignment="1" applyProtection="1">
      <alignment/>
      <protection locked="0"/>
    </xf>
    <xf numFmtId="3" fontId="25" fillId="0" borderId="34" xfId="0" applyNumberFormat="1" applyFont="1" applyFill="1" applyBorder="1" applyAlignment="1" applyProtection="1">
      <alignment/>
      <protection locked="0"/>
    </xf>
    <xf numFmtId="3" fontId="25" fillId="0" borderId="10" xfId="0" applyNumberFormat="1" applyFont="1" applyFill="1" applyBorder="1" applyAlignment="1" applyProtection="1">
      <alignment/>
      <protection locked="0"/>
    </xf>
    <xf numFmtId="3" fontId="25" fillId="0" borderId="15" xfId="0" applyNumberFormat="1" applyFont="1" applyFill="1" applyBorder="1" applyAlignment="1" applyProtection="1">
      <alignment/>
      <protection locked="0"/>
    </xf>
    <xf numFmtId="3" fontId="25" fillId="0" borderId="61" xfId="0" applyNumberFormat="1" applyFont="1" applyFill="1" applyBorder="1" applyAlignment="1" applyProtection="1">
      <alignment/>
      <protection locked="0"/>
    </xf>
    <xf numFmtId="3" fontId="25" fillId="0" borderId="38" xfId="0" applyNumberFormat="1" applyFont="1" applyFill="1" applyBorder="1" applyAlignment="1" applyProtection="1">
      <alignment horizontal="right" wrapText="1"/>
      <protection locked="0"/>
    </xf>
    <xf numFmtId="3" fontId="11" fillId="0" borderId="44" xfId="0" applyNumberFormat="1" applyFont="1" applyFill="1" applyBorder="1" applyAlignment="1" applyProtection="1">
      <alignment/>
      <protection locked="0"/>
    </xf>
    <xf numFmtId="3" fontId="11" fillId="0" borderId="71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 horizontal="right" wrapText="1"/>
      <protection locked="0"/>
    </xf>
    <xf numFmtId="3" fontId="27" fillId="0" borderId="0" xfId="0" applyNumberFormat="1" applyFont="1" applyFill="1" applyBorder="1" applyAlignment="1" applyProtection="1">
      <alignment/>
      <protection locked="0"/>
    </xf>
    <xf numFmtId="3" fontId="11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/>
      <protection locked="0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11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39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12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25" fillId="0" borderId="59" xfId="0" applyNumberFormat="1" applyFont="1" applyFill="1" applyBorder="1" applyAlignment="1" applyProtection="1">
      <alignment/>
      <protection locked="0"/>
    </xf>
    <xf numFmtId="3" fontId="25" fillId="0" borderId="39" xfId="0" applyNumberFormat="1" applyFont="1" applyFill="1" applyBorder="1" applyAlignment="1" applyProtection="1">
      <alignment/>
      <protection locked="0"/>
    </xf>
    <xf numFmtId="3" fontId="11" fillId="0" borderId="36" xfId="0" applyNumberFormat="1" applyFont="1" applyBorder="1" applyAlignment="1">
      <alignment/>
    </xf>
    <xf numFmtId="3" fontId="25" fillId="0" borderId="40" xfId="0" applyNumberFormat="1" applyFont="1" applyFill="1" applyBorder="1" applyAlignment="1" applyProtection="1">
      <alignment/>
      <protection locked="0"/>
    </xf>
    <xf numFmtId="3" fontId="25" fillId="0" borderId="41" xfId="0" applyNumberFormat="1" applyFont="1" applyFill="1" applyBorder="1" applyAlignment="1" applyProtection="1">
      <alignment/>
      <protection locked="0"/>
    </xf>
    <xf numFmtId="3" fontId="11" fillId="0" borderId="37" xfId="0" applyNumberFormat="1" applyFont="1" applyBorder="1" applyAlignment="1">
      <alignment/>
    </xf>
    <xf numFmtId="3" fontId="25" fillId="0" borderId="17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3" fontId="2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Border="1" applyAlignment="1">
      <alignment horizontal="center" vertical="center"/>
    </xf>
    <xf numFmtId="3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73" xfId="0" applyNumberFormat="1" applyFont="1" applyFill="1" applyBorder="1" applyAlignment="1" applyProtection="1">
      <alignment horizontal="right" wrapText="1"/>
      <protection locked="0"/>
    </xf>
    <xf numFmtId="3" fontId="25" fillId="0" borderId="29" xfId="0" applyNumberFormat="1" applyFont="1" applyFill="1" applyBorder="1" applyAlignment="1" applyProtection="1">
      <alignment/>
      <protection locked="0"/>
    </xf>
    <xf numFmtId="0" fontId="25" fillId="0" borderId="0" xfId="0" applyFont="1" applyBorder="1" applyAlignment="1">
      <alignment/>
    </xf>
    <xf numFmtId="3" fontId="26" fillId="0" borderId="0" xfId="0" applyNumberFormat="1" applyFont="1" applyFill="1" applyBorder="1" applyAlignment="1" applyProtection="1">
      <alignment wrapText="1"/>
      <protection locked="0"/>
    </xf>
    <xf numFmtId="3" fontId="25" fillId="0" borderId="73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3" fontId="25" fillId="0" borderId="11" xfId="0" applyNumberFormat="1" applyFont="1" applyFill="1" applyBorder="1" applyAlignment="1" applyProtection="1">
      <alignment/>
      <protection locked="0"/>
    </xf>
    <xf numFmtId="3" fontId="25" fillId="0" borderId="53" xfId="0" applyNumberFormat="1" applyFont="1" applyFill="1" applyBorder="1" applyAlignment="1" applyProtection="1">
      <alignment/>
      <protection locked="0"/>
    </xf>
    <xf numFmtId="3" fontId="25" fillId="0" borderId="81" xfId="0" applyNumberFormat="1" applyFont="1" applyFill="1" applyBorder="1" applyAlignment="1" applyProtection="1">
      <alignment/>
      <protection locked="0"/>
    </xf>
    <xf numFmtId="3" fontId="25" fillId="0" borderId="82" xfId="0" applyNumberFormat="1" applyFont="1" applyFill="1" applyBorder="1" applyAlignment="1" applyProtection="1">
      <alignment/>
      <protection locked="0"/>
    </xf>
    <xf numFmtId="3" fontId="11" fillId="0" borderId="45" xfId="0" applyNumberFormat="1" applyFont="1" applyFill="1" applyBorder="1" applyAlignment="1" applyProtection="1">
      <alignment/>
      <protection locked="0"/>
    </xf>
    <xf numFmtId="3" fontId="25" fillId="0" borderId="45" xfId="0" applyNumberFormat="1" applyFont="1" applyFill="1" applyBorder="1" applyAlignment="1" applyProtection="1">
      <alignment/>
      <protection locked="0"/>
    </xf>
    <xf numFmtId="0" fontId="2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25" fillId="0" borderId="16" xfId="0" applyNumberFormat="1" applyFont="1" applyFill="1" applyBorder="1" applyAlignment="1" applyProtection="1">
      <alignment horizontal="right" wrapText="1"/>
      <protection locked="0"/>
    </xf>
    <xf numFmtId="3" fontId="25" fillId="0" borderId="35" xfId="0" applyNumberFormat="1" applyFont="1" applyFill="1" applyBorder="1" applyAlignment="1" applyProtection="1">
      <alignment horizontal="right"/>
      <protection locked="0"/>
    </xf>
    <xf numFmtId="3" fontId="25" fillId="0" borderId="12" xfId="0" applyNumberFormat="1" applyFont="1" applyFill="1" applyBorder="1" applyAlignment="1" applyProtection="1">
      <alignment horizontal="right" wrapText="1"/>
      <protection locked="0"/>
    </xf>
    <xf numFmtId="3" fontId="25" fillId="0" borderId="36" xfId="0" applyNumberFormat="1" applyFont="1" applyFill="1" applyBorder="1" applyAlignment="1" applyProtection="1">
      <alignment horizontal="right"/>
      <protection locked="0"/>
    </xf>
    <xf numFmtId="3" fontId="25" fillId="0" borderId="37" xfId="0" applyNumberFormat="1" applyFont="1" applyFill="1" applyBorder="1" applyAlignment="1" applyProtection="1">
      <alignment horizontal="right"/>
      <protection locked="0"/>
    </xf>
    <xf numFmtId="3" fontId="25" fillId="0" borderId="17" xfId="0" applyNumberFormat="1" applyFont="1" applyFill="1" applyBorder="1" applyAlignment="1" applyProtection="1">
      <alignment horizontal="right" wrapText="1"/>
      <protection locked="0"/>
    </xf>
    <xf numFmtId="3" fontId="11" fillId="0" borderId="34" xfId="0" applyNumberFormat="1" applyFont="1" applyFill="1" applyBorder="1" applyAlignment="1" applyProtection="1">
      <alignment horizontal="right"/>
      <protection locked="0"/>
    </xf>
    <xf numFmtId="0" fontId="25" fillId="0" borderId="34" xfId="0" applyFont="1" applyBorder="1" applyAlignment="1">
      <alignment/>
    </xf>
    <xf numFmtId="0" fontId="25" fillId="0" borderId="65" xfId="0" applyFont="1" applyBorder="1" applyAlignment="1">
      <alignment/>
    </xf>
    <xf numFmtId="3" fontId="11" fillId="0" borderId="17" xfId="0" applyNumberFormat="1" applyFont="1" applyBorder="1" applyAlignment="1">
      <alignment/>
    </xf>
    <xf numFmtId="3" fontId="25" fillId="0" borderId="64" xfId="0" applyNumberFormat="1" applyFont="1" applyFill="1" applyBorder="1" applyAlignment="1" applyProtection="1">
      <alignment horizontal="right" wrapText="1"/>
      <protection locked="0"/>
    </xf>
    <xf numFmtId="3" fontId="25" fillId="0" borderId="10" xfId="0" applyNumberFormat="1" applyFont="1" applyFill="1" applyBorder="1" applyAlignment="1" applyProtection="1">
      <alignment horizontal="right" wrapText="1"/>
      <protection locked="0"/>
    </xf>
    <xf numFmtId="3" fontId="25" fillId="0" borderId="57" xfId="0" applyNumberFormat="1" applyFont="1" applyFill="1" applyBorder="1" applyAlignment="1" applyProtection="1">
      <alignment/>
      <protection locked="0"/>
    </xf>
    <xf numFmtId="3" fontId="25" fillId="0" borderId="38" xfId="0" applyNumberFormat="1" applyFont="1" applyBorder="1" applyAlignment="1">
      <alignment/>
    </xf>
    <xf numFmtId="3" fontId="11" fillId="0" borderId="42" xfId="0" applyNumberFormat="1" applyFont="1" applyFill="1" applyBorder="1" applyAlignment="1" applyProtection="1">
      <alignment/>
      <protection locked="0"/>
    </xf>
    <xf numFmtId="3" fontId="25" fillId="0" borderId="28" xfId="0" applyNumberFormat="1" applyFont="1" applyFill="1" applyBorder="1" applyAlignment="1" applyProtection="1">
      <alignment horizontal="right" wrapText="1"/>
      <protection locked="0"/>
    </xf>
    <xf numFmtId="3" fontId="25" fillId="0" borderId="30" xfId="0" applyNumberFormat="1" applyFont="1" applyFill="1" applyBorder="1" applyAlignment="1" applyProtection="1">
      <alignment horizontal="right" wrapText="1"/>
      <protection locked="0"/>
    </xf>
    <xf numFmtId="3" fontId="11" fillId="0" borderId="10" xfId="0" applyNumberFormat="1" applyFont="1" applyFill="1" applyBorder="1" applyAlignment="1" applyProtection="1">
      <alignment wrapText="1"/>
      <protection locked="0"/>
    </xf>
    <xf numFmtId="3" fontId="11" fillId="0" borderId="10" xfId="0" applyNumberFormat="1" applyFont="1" applyFill="1" applyBorder="1" applyAlignment="1" applyProtection="1">
      <alignment/>
      <protection locked="0"/>
    </xf>
    <xf numFmtId="3" fontId="25" fillId="0" borderId="28" xfId="0" applyNumberFormat="1" applyFont="1" applyFill="1" applyBorder="1" applyAlignment="1" applyProtection="1">
      <alignment horizontal="right" wrapText="1"/>
      <protection/>
    </xf>
    <xf numFmtId="3" fontId="25" fillId="0" borderId="10" xfId="0" applyNumberFormat="1" applyFont="1" applyFill="1" applyBorder="1" applyAlignment="1" applyProtection="1">
      <alignment horizontal="right" wrapText="1"/>
      <protection/>
    </xf>
    <xf numFmtId="0" fontId="0" fillId="0" borderId="27" xfId="0" applyFont="1" applyBorder="1" applyAlignment="1">
      <alignment horizontal="center" vertical="center" wrapText="1"/>
    </xf>
    <xf numFmtId="3" fontId="1" fillId="0" borderId="64" xfId="57" applyNumberFormat="1" applyFont="1" applyBorder="1">
      <alignment/>
      <protection/>
    </xf>
    <xf numFmtId="3" fontId="1" fillId="0" borderId="0" xfId="57" applyNumberFormat="1" applyFont="1">
      <alignment/>
      <protection/>
    </xf>
    <xf numFmtId="3" fontId="0" fillId="0" borderId="23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70" xfId="0" applyNumberFormat="1" applyFont="1" applyBorder="1" applyAlignment="1">
      <alignment horizontal="right" vertical="center"/>
    </xf>
    <xf numFmtId="3" fontId="1" fillId="0" borderId="27" xfId="57" applyNumberFormat="1" applyFont="1" applyBorder="1">
      <alignment/>
      <protection/>
    </xf>
    <xf numFmtId="3" fontId="1" fillId="0" borderId="0" xfId="57" applyNumberFormat="1" applyFont="1" applyBorder="1">
      <alignment/>
      <protection/>
    </xf>
    <xf numFmtId="0" fontId="0" fillId="0" borderId="64" xfId="57" applyBorder="1" applyAlignment="1">
      <alignment horizontal="center"/>
      <protection/>
    </xf>
    <xf numFmtId="0" fontId="0" fillId="0" borderId="27" xfId="57" applyFont="1" applyBorder="1" applyAlignment="1">
      <alignment horizontal="center"/>
      <protection/>
    </xf>
    <xf numFmtId="0" fontId="1" fillId="0" borderId="27" xfId="0" applyFont="1" applyBorder="1" applyAlignment="1">
      <alignment/>
    </xf>
    <xf numFmtId="0" fontId="0" fillId="0" borderId="13" xfId="57" applyFont="1" applyBorder="1" applyAlignment="1">
      <alignment horizontal="center"/>
      <protection/>
    </xf>
    <xf numFmtId="0" fontId="0" fillId="0" borderId="13" xfId="0" applyBorder="1" applyAlignment="1">
      <alignment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19" xfId="57" applyBorder="1" applyAlignment="1">
      <alignment horizontal="center"/>
      <protection/>
    </xf>
    <xf numFmtId="0" fontId="0" fillId="0" borderId="19" xfId="0" applyBorder="1" applyAlignment="1">
      <alignment/>
    </xf>
    <xf numFmtId="3" fontId="1" fillId="0" borderId="27" xfId="0" applyNumberFormat="1" applyFont="1" applyFill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46" xfId="57" applyFont="1" applyBorder="1" applyAlignment="1">
      <alignment horizontal="center"/>
      <protection/>
    </xf>
    <xf numFmtId="0" fontId="1" fillId="0" borderId="46" xfId="0" applyFont="1" applyBorder="1" applyAlignment="1">
      <alignment horizontal="center" vertical="center"/>
    </xf>
    <xf numFmtId="3" fontId="1" fillId="0" borderId="46" xfId="57" applyNumberFormat="1" applyFont="1" applyBorder="1">
      <alignment/>
      <protection/>
    </xf>
    <xf numFmtId="3" fontId="1" fillId="0" borderId="46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0" fillId="0" borderId="19" xfId="57" applyFont="1" applyBorder="1" applyAlignment="1">
      <alignment horizontal="center"/>
      <protection/>
    </xf>
    <xf numFmtId="3" fontId="0" fillId="0" borderId="19" xfId="57" applyNumberFormat="1" applyBorder="1">
      <alignment/>
      <protection/>
    </xf>
    <xf numFmtId="3" fontId="0" fillId="0" borderId="13" xfId="57" applyNumberFormat="1" applyBorder="1">
      <alignment/>
      <protection/>
    </xf>
    <xf numFmtId="0" fontId="0" fillId="0" borderId="28" xfId="57" applyFont="1" applyBorder="1" applyAlignment="1">
      <alignment horizontal="center"/>
      <protection/>
    </xf>
    <xf numFmtId="0" fontId="0" fillId="0" borderId="27" xfId="57" applyFont="1" applyBorder="1" applyAlignment="1">
      <alignment horizontal="left"/>
      <protection/>
    </xf>
    <xf numFmtId="0" fontId="12" fillId="0" borderId="58" xfId="0" applyFont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0" fillId="0" borderId="27" xfId="0" applyBorder="1" applyAlignment="1">
      <alignment/>
    </xf>
    <xf numFmtId="0" fontId="0" fillId="0" borderId="7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7" fillId="0" borderId="31" xfId="0" applyFont="1" applyBorder="1" applyAlignment="1">
      <alignment/>
    </xf>
    <xf numFmtId="0" fontId="17" fillId="0" borderId="27" xfId="0" applyFont="1" applyBorder="1" applyAlignment="1">
      <alignment horizontal="center"/>
    </xf>
    <xf numFmtId="0" fontId="17" fillId="0" borderId="12" xfId="0" applyFont="1" applyBorder="1" applyAlignment="1">
      <alignment/>
    </xf>
    <xf numFmtId="3" fontId="17" fillId="0" borderId="51" xfId="40" applyNumberFormat="1" applyFont="1" applyBorder="1" applyAlignment="1">
      <alignment horizontal="right"/>
    </xf>
    <xf numFmtId="3" fontId="17" fillId="0" borderId="40" xfId="40" applyNumberFormat="1" applyFont="1" applyBorder="1" applyAlignment="1">
      <alignment horizontal="right"/>
    </xf>
    <xf numFmtId="3" fontId="1" fillId="0" borderId="6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1" fillId="0" borderId="83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1" xfId="0" applyNumberFormat="1" applyFont="1" applyFill="1" applyBorder="1" applyAlignment="1" applyProtection="1">
      <alignment horizontal="right"/>
      <protection locked="0"/>
    </xf>
    <xf numFmtId="3" fontId="0" fillId="0" borderId="27" xfId="0" applyNumberFormat="1" applyFont="1" applyFill="1" applyBorder="1" applyAlignment="1" applyProtection="1">
      <alignment horizontal="right"/>
      <protection locked="0"/>
    </xf>
    <xf numFmtId="3" fontId="0" fillId="0" borderId="46" xfId="0" applyNumberFormat="1" applyFont="1" applyFill="1" applyBorder="1" applyAlignment="1" applyProtection="1">
      <alignment horizontal="right"/>
      <protection locked="0"/>
    </xf>
    <xf numFmtId="4" fontId="0" fillId="0" borderId="18" xfId="0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49" fontId="0" fillId="0" borderId="46" xfId="0" applyNumberFormat="1" applyFont="1" applyFill="1" applyBorder="1" applyAlignment="1" applyProtection="1">
      <alignment horizontal="right"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 horizontal="right"/>
      <protection locked="0"/>
    </xf>
    <xf numFmtId="3" fontId="0" fillId="0" borderId="19" xfId="0" applyNumberFormat="1" applyFont="1" applyFill="1" applyBorder="1" applyAlignment="1" applyProtection="1">
      <alignment horizontal="right"/>
      <protection locked="0"/>
    </xf>
    <xf numFmtId="4" fontId="0" fillId="0" borderId="30" xfId="0" applyNumberFormat="1" applyFont="1" applyFill="1" applyBorder="1" applyAlignment="1" applyProtection="1">
      <alignment horizontal="right"/>
      <protection locked="0"/>
    </xf>
    <xf numFmtId="4" fontId="1" fillId="0" borderId="14" xfId="0" applyNumberFormat="1" applyFont="1" applyFill="1" applyBorder="1" applyAlignment="1" applyProtection="1">
      <alignment horizontal="right"/>
      <protection locked="0"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4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4" fontId="1" fillId="0" borderId="14" xfId="0" applyNumberFormat="1" applyFont="1" applyFill="1" applyBorder="1" applyAlignment="1" applyProtection="1">
      <alignment horizontal="right"/>
      <protection locked="0"/>
    </xf>
    <xf numFmtId="3" fontId="0" fillId="0" borderId="72" xfId="0" applyNumberFormat="1" applyFont="1" applyFill="1" applyBorder="1" applyAlignment="1" applyProtection="1">
      <alignment horizontal="right"/>
      <protection locked="0"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/>
      <protection locked="0"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  <xf numFmtId="3" fontId="0" fillId="0" borderId="12" xfId="0" applyNumberFormat="1" applyFont="1" applyFill="1" applyBorder="1" applyAlignment="1" applyProtection="1">
      <alignment horizontal="right" vertical="center"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 horizontal="right" vertical="center"/>
      <protection locked="0"/>
    </xf>
    <xf numFmtId="3" fontId="0" fillId="0" borderId="19" xfId="0" applyNumberFormat="1" applyFont="1" applyFill="1" applyBorder="1" applyAlignment="1" applyProtection="1">
      <alignment horizontal="right" vertical="center"/>
      <protection locked="0"/>
    </xf>
    <xf numFmtId="3" fontId="0" fillId="0" borderId="17" xfId="0" applyNumberFormat="1" applyFont="1" applyFill="1" applyBorder="1" applyAlignment="1" applyProtection="1">
      <alignment horizontal="right" vertical="center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3" fontId="1" fillId="0" borderId="69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Border="1" applyAlignment="1">
      <alignment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19" xfId="0" applyNumberFormat="1" applyFont="1" applyFill="1" applyBorder="1" applyAlignment="1" applyProtection="1">
      <alignment/>
      <protection locked="0"/>
    </xf>
    <xf numFmtId="4" fontId="0" fillId="0" borderId="82" xfId="0" applyNumberFormat="1" applyFont="1" applyFill="1" applyBorder="1" applyAlignment="1" applyProtection="1">
      <alignment horizontal="right"/>
      <protection locked="0"/>
    </xf>
    <xf numFmtId="3" fontId="1" fillId="0" borderId="64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20" xfId="0" applyNumberFormat="1" applyFont="1" applyFill="1" applyBorder="1" applyAlignment="1" applyProtection="1">
      <alignment horizontal="right"/>
      <protection locked="0"/>
    </xf>
    <xf numFmtId="3" fontId="1" fillId="0" borderId="34" xfId="0" applyNumberFormat="1" applyFont="1" applyFill="1" applyBorder="1" applyAlignment="1" applyProtection="1">
      <alignment horizontal="center" vertical="center"/>
      <protection locked="0"/>
    </xf>
    <xf numFmtId="4" fontId="0" fillId="0" borderId="25" xfId="0" applyNumberFormat="1" applyFont="1" applyFill="1" applyBorder="1" applyAlignment="1" applyProtection="1">
      <alignment horizontal="right"/>
      <protection locked="0"/>
    </xf>
    <xf numFmtId="3" fontId="1" fillId="0" borderId="13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horizontal="right"/>
      <protection locked="0"/>
    </xf>
    <xf numFmtId="49" fontId="0" fillId="0" borderId="12" xfId="0" applyNumberFormat="1" applyFont="1" applyFill="1" applyBorder="1" applyAlignment="1" applyProtection="1">
      <alignment horizontal="right"/>
      <protection locked="0"/>
    </xf>
    <xf numFmtId="3" fontId="0" fillId="0" borderId="47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0" fillId="0" borderId="29" xfId="0" applyNumberFormat="1" applyFont="1" applyFill="1" applyBorder="1" applyAlignment="1" applyProtection="1">
      <alignment horizontal="right"/>
      <protection locked="0"/>
    </xf>
    <xf numFmtId="4" fontId="0" fillId="0" borderId="33" xfId="0" applyNumberFormat="1" applyFont="1" applyFill="1" applyBorder="1" applyAlignment="1" applyProtection="1">
      <alignment horizontal="right"/>
      <protection locked="0"/>
    </xf>
    <xf numFmtId="4" fontId="0" fillId="0" borderId="24" xfId="0" applyNumberFormat="1" applyFont="1" applyFill="1" applyBorder="1" applyAlignment="1" applyProtection="1">
      <alignment horizontal="right"/>
      <protection locked="0"/>
    </xf>
    <xf numFmtId="3" fontId="0" fillId="0" borderId="45" xfId="0" applyNumberFormat="1" applyFont="1" applyBorder="1" applyAlignment="1">
      <alignment/>
    </xf>
    <xf numFmtId="4" fontId="1" fillId="0" borderId="84" xfId="0" applyNumberFormat="1" applyFont="1" applyFill="1" applyBorder="1" applyAlignment="1" applyProtection="1">
      <alignment horizontal="right"/>
      <protection locked="0"/>
    </xf>
    <xf numFmtId="3" fontId="8" fillId="0" borderId="59" xfId="0" applyNumberFormat="1" applyFont="1" applyFill="1" applyBorder="1" applyAlignment="1" applyProtection="1">
      <alignment/>
      <protection locked="0"/>
    </xf>
    <xf numFmtId="3" fontId="8" fillId="0" borderId="33" xfId="0" applyNumberFormat="1" applyFont="1" applyFill="1" applyBorder="1" applyAlignment="1" applyProtection="1">
      <alignment/>
      <protection locked="0"/>
    </xf>
    <xf numFmtId="3" fontId="8" fillId="0" borderId="38" xfId="0" applyNumberFormat="1" applyFont="1" applyFill="1" applyBorder="1" applyAlignment="1" applyProtection="1">
      <alignment/>
      <protection locked="0"/>
    </xf>
    <xf numFmtId="3" fontId="8" fillId="0" borderId="54" xfId="0" applyNumberFormat="1" applyFont="1" applyFill="1" applyBorder="1" applyAlignment="1" applyProtection="1">
      <alignment/>
      <protection locked="0"/>
    </xf>
    <xf numFmtId="3" fontId="1" fillId="0" borderId="38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21" fillId="0" borderId="61" xfId="0" applyNumberFormat="1" applyFont="1" applyFill="1" applyBorder="1" applyAlignment="1" applyProtection="1">
      <alignment vertical="center"/>
      <protection locked="0"/>
    </xf>
    <xf numFmtId="3" fontId="0" fillId="0" borderId="6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82" xfId="0" applyNumberFormat="1" applyFont="1" applyFill="1" applyBorder="1" applyAlignment="1" applyProtection="1">
      <alignment horizontal="right"/>
      <protection locked="0"/>
    </xf>
    <xf numFmtId="4" fontId="1" fillId="0" borderId="29" xfId="0" applyNumberFormat="1" applyFont="1" applyFill="1" applyBorder="1" applyAlignment="1" applyProtection="1">
      <alignment horizontal="right"/>
      <protection locked="0"/>
    </xf>
    <xf numFmtId="4" fontId="0" fillId="0" borderId="18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4" xfId="0" applyNumberFormat="1" applyFont="1" applyFill="1" applyBorder="1" applyAlignment="1" applyProtection="1">
      <alignment horizontal="right"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horizontal="right"/>
      <protection locked="0"/>
    </xf>
    <xf numFmtId="3" fontId="25" fillId="0" borderId="22" xfId="0" applyNumberFormat="1" applyFont="1" applyFill="1" applyBorder="1" applyAlignment="1" applyProtection="1">
      <alignment horizontal="right" wrapText="1"/>
      <protection locked="0"/>
    </xf>
    <xf numFmtId="3" fontId="25" fillId="0" borderId="75" xfId="0" applyNumberFormat="1" applyFont="1" applyFill="1" applyBorder="1" applyAlignment="1" applyProtection="1">
      <alignment/>
      <protection locked="0"/>
    </xf>
    <xf numFmtId="3" fontId="25" fillId="0" borderId="23" xfId="0" applyNumberFormat="1" applyFont="1" applyFill="1" applyBorder="1" applyAlignment="1" applyProtection="1">
      <alignment/>
      <protection locked="0"/>
    </xf>
    <xf numFmtId="3" fontId="25" fillId="0" borderId="55" xfId="0" applyNumberFormat="1" applyFont="1" applyFill="1" applyBorder="1" applyAlignment="1" applyProtection="1">
      <alignment/>
      <protection locked="0"/>
    </xf>
    <xf numFmtId="3" fontId="25" fillId="0" borderId="21" xfId="0" applyNumberFormat="1" applyFont="1" applyFill="1" applyBorder="1" applyAlignment="1" applyProtection="1">
      <alignment/>
      <protection locked="0"/>
    </xf>
    <xf numFmtId="3" fontId="25" fillId="0" borderId="0" xfId="0" applyNumberFormat="1" applyFont="1" applyBorder="1" applyAlignment="1">
      <alignment/>
    </xf>
    <xf numFmtId="3" fontId="25" fillId="0" borderId="27" xfId="0" applyNumberFormat="1" applyFont="1" applyFill="1" applyBorder="1" applyAlignment="1" applyProtection="1">
      <alignment horizontal="right" wrapText="1"/>
      <protection/>
    </xf>
    <xf numFmtId="3" fontId="25" fillId="0" borderId="32" xfId="0" applyNumberFormat="1" applyFont="1" applyFill="1" applyBorder="1" applyAlignment="1" applyProtection="1">
      <alignment horizontal="right" wrapText="1"/>
      <protection locked="0"/>
    </xf>
    <xf numFmtId="3" fontId="25" fillId="0" borderId="16" xfId="0" applyNumberFormat="1" applyFont="1" applyBorder="1" applyAlignment="1">
      <alignment/>
    </xf>
    <xf numFmtId="3" fontId="25" fillId="0" borderId="35" xfId="0" applyNumberFormat="1" applyFont="1" applyFill="1" applyBorder="1" applyAlignment="1" applyProtection="1">
      <alignment wrapText="1"/>
      <protection locked="0"/>
    </xf>
    <xf numFmtId="3" fontId="25" fillId="0" borderId="33" xfId="0" applyNumberFormat="1" applyFont="1" applyFill="1" applyBorder="1" applyAlignment="1" applyProtection="1">
      <alignment/>
      <protection locked="0"/>
    </xf>
    <xf numFmtId="3" fontId="13" fillId="0" borderId="44" xfId="0" applyNumberFormat="1" applyFont="1" applyFill="1" applyBorder="1" applyAlignment="1" applyProtection="1">
      <alignment horizontal="right" wrapText="1"/>
      <protection locked="0"/>
    </xf>
    <xf numFmtId="3" fontId="13" fillId="0" borderId="83" xfId="0" applyNumberFormat="1" applyFont="1" applyFill="1" applyBorder="1" applyAlignment="1" applyProtection="1">
      <alignment horizontal="right" wrapText="1"/>
      <protection locked="0"/>
    </xf>
    <xf numFmtId="3" fontId="13" fillId="0" borderId="34" xfId="0" applyNumberFormat="1" applyFont="1" applyFill="1" applyBorder="1" applyAlignment="1" applyProtection="1">
      <alignment horizontal="right" wrapText="1"/>
      <protection locked="0"/>
    </xf>
    <xf numFmtId="3" fontId="13" fillId="0" borderId="24" xfId="0" applyNumberFormat="1" applyFont="1" applyFill="1" applyBorder="1" applyAlignment="1" applyProtection="1">
      <alignment horizontal="right" wrapText="1"/>
      <protection locked="0"/>
    </xf>
    <xf numFmtId="3" fontId="13" fillId="0" borderId="34" xfId="0" applyNumberFormat="1" applyFont="1" applyFill="1" applyBorder="1" applyAlignment="1" applyProtection="1">
      <alignment horizontal="right"/>
      <protection locked="0"/>
    </xf>
    <xf numFmtId="3" fontId="13" fillId="0" borderId="24" xfId="0" applyNumberFormat="1" applyFont="1" applyFill="1" applyBorder="1" applyAlignment="1" applyProtection="1">
      <alignment horizontal="right"/>
      <protection locked="0"/>
    </xf>
    <xf numFmtId="3" fontId="0" fillId="0" borderId="58" xfId="0" applyNumberFormat="1" applyFont="1" applyFill="1" applyBorder="1" applyAlignment="1" applyProtection="1">
      <alignment/>
      <protection locked="0"/>
    </xf>
    <xf numFmtId="4" fontId="0" fillId="0" borderId="46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Font="1" applyFill="1" applyBorder="1" applyAlignment="1" applyProtection="1">
      <alignment horizontal="right"/>
      <protection locked="0"/>
    </xf>
    <xf numFmtId="3" fontId="1" fillId="0" borderId="15" xfId="0" applyNumberFormat="1" applyFont="1" applyFill="1" applyBorder="1" applyAlignment="1" applyProtection="1">
      <alignment horizontal="right"/>
      <protection locked="0"/>
    </xf>
    <xf numFmtId="3" fontId="1" fillId="0" borderId="24" xfId="0" applyNumberFormat="1" applyFont="1" applyFill="1" applyBorder="1" applyAlignment="1" applyProtection="1">
      <alignment horizontal="right"/>
      <protection locked="0"/>
    </xf>
    <xf numFmtId="3" fontId="0" fillId="0" borderId="65" xfId="0" applyNumberFormat="1" applyFont="1" applyFill="1" applyBorder="1" applyAlignment="1" applyProtection="1">
      <alignment/>
      <protection locked="0"/>
    </xf>
    <xf numFmtId="3" fontId="1" fillId="0" borderId="50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 horizontal="right"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 horizontal="right" vertical="center"/>
      <protection locked="0"/>
    </xf>
    <xf numFmtId="3" fontId="1" fillId="0" borderId="34" xfId="0" applyNumberFormat="1" applyFont="1" applyFill="1" applyBorder="1" applyAlignment="1" applyProtection="1">
      <alignment horizontal="right" vertical="center"/>
      <protection locked="0"/>
    </xf>
    <xf numFmtId="3" fontId="1" fillId="0" borderId="61" xfId="0" applyNumberFormat="1" applyFont="1" applyFill="1" applyBorder="1" applyAlignment="1" applyProtection="1">
      <alignment/>
      <protection locked="0"/>
    </xf>
    <xf numFmtId="3" fontId="1" fillId="0" borderId="31" xfId="0" applyNumberFormat="1" applyFont="1" applyFill="1" applyBorder="1" applyAlignment="1" applyProtection="1">
      <alignment/>
      <protection locked="0"/>
    </xf>
    <xf numFmtId="3" fontId="1" fillId="0" borderId="27" xfId="0" applyNumberFormat="1" applyFont="1" applyFill="1" applyBorder="1" applyAlignment="1" applyProtection="1">
      <alignment/>
      <protection locked="0"/>
    </xf>
    <xf numFmtId="3" fontId="1" fillId="0" borderId="31" xfId="0" applyNumberFormat="1" applyFont="1" applyFill="1" applyBorder="1" applyAlignment="1" applyProtection="1">
      <alignment horizontal="right" vertical="center"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 wrapText="1"/>
      <protection locked="0"/>
    </xf>
    <xf numFmtId="3" fontId="0" fillId="0" borderId="38" xfId="0" applyNumberFormat="1" applyFont="1" applyFill="1" applyBorder="1" applyAlignment="1" applyProtection="1">
      <alignment horizontal="right"/>
      <protection locked="0"/>
    </xf>
    <xf numFmtId="3" fontId="0" fillId="0" borderId="54" xfId="0" applyNumberFormat="1" applyFont="1" applyFill="1" applyBorder="1" applyAlignment="1" applyProtection="1">
      <alignment horizontal="right"/>
      <protection locked="0"/>
    </xf>
    <xf numFmtId="3" fontId="0" fillId="0" borderId="54" xfId="0" applyNumberFormat="1" applyFont="1" applyFill="1" applyBorder="1" applyAlignment="1" applyProtection="1">
      <alignment wrapText="1"/>
      <protection locked="0"/>
    </xf>
    <xf numFmtId="3" fontId="0" fillId="0" borderId="15" xfId="0" applyNumberFormat="1" applyFont="1" applyFill="1" applyBorder="1" applyAlignment="1" applyProtection="1">
      <alignment wrapText="1"/>
      <protection locked="0"/>
    </xf>
    <xf numFmtId="3" fontId="0" fillId="0" borderId="10" xfId="0" applyNumberFormat="1" applyFont="1" applyFill="1" applyBorder="1" applyAlignment="1" applyProtection="1">
      <alignment wrapText="1"/>
      <protection locked="0"/>
    </xf>
    <xf numFmtId="3" fontId="0" fillId="0" borderId="0" xfId="0" applyNumberFormat="1" applyFont="1" applyFill="1" applyBorder="1" applyAlignment="1" applyProtection="1">
      <alignment wrapText="1"/>
      <protection locked="0"/>
    </xf>
    <xf numFmtId="3" fontId="0" fillId="0" borderId="19" xfId="0" applyNumberFormat="1" applyFont="1" applyFill="1" applyBorder="1" applyAlignment="1" applyProtection="1">
      <alignment horizontal="right"/>
      <protection locked="0"/>
    </xf>
    <xf numFmtId="3" fontId="12" fillId="0" borderId="26" xfId="0" applyNumberFormat="1" applyFont="1" applyFill="1" applyBorder="1" applyAlignment="1" applyProtection="1">
      <alignment horizontal="right" wrapText="1"/>
      <protection locked="0"/>
    </xf>
    <xf numFmtId="0" fontId="0" fillId="0" borderId="46" xfId="0" applyBorder="1" applyAlignment="1">
      <alignment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45" xfId="0" applyFont="1" applyBorder="1" applyAlignment="1">
      <alignment horizontal="center" vertical="center"/>
    </xf>
    <xf numFmtId="3" fontId="8" fillId="0" borderId="45" xfId="0" applyNumberFormat="1" applyFont="1" applyFill="1" applyBorder="1" applyAlignment="1" applyProtection="1">
      <alignment/>
      <protection locked="0"/>
    </xf>
    <xf numFmtId="3" fontId="8" fillId="0" borderId="77" xfId="0" applyNumberFormat="1" applyFont="1" applyFill="1" applyBorder="1" applyAlignment="1" applyProtection="1">
      <alignment/>
      <protection locked="0"/>
    </xf>
    <xf numFmtId="3" fontId="8" fillId="0" borderId="85" xfId="0" applyNumberFormat="1" applyFont="1" applyFill="1" applyBorder="1" applyAlignment="1" applyProtection="1">
      <alignment/>
      <protection locked="0"/>
    </xf>
    <xf numFmtId="3" fontId="8" fillId="0" borderId="86" xfId="0" applyNumberFormat="1" applyFont="1" applyFill="1" applyBorder="1" applyAlignment="1" applyProtection="1">
      <alignment/>
      <protection locked="0"/>
    </xf>
    <xf numFmtId="3" fontId="1" fillId="0" borderId="60" xfId="40" applyNumberFormat="1" applyFont="1" applyBorder="1" applyAlignment="1">
      <alignment horizontal="right"/>
    </xf>
    <xf numFmtId="3" fontId="1" fillId="0" borderId="52" xfId="0" applyNumberFormat="1" applyFont="1" applyFill="1" applyBorder="1" applyAlignment="1" applyProtection="1">
      <alignment/>
      <protection locked="0"/>
    </xf>
    <xf numFmtId="4" fontId="25" fillId="0" borderId="77" xfId="0" applyNumberFormat="1" applyFont="1" applyFill="1" applyBorder="1" applyAlignment="1" applyProtection="1">
      <alignment horizontal="center" wrapText="1"/>
      <protection locked="0"/>
    </xf>
    <xf numFmtId="4" fontId="25" fillId="0" borderId="30" xfId="0" applyNumberFormat="1" applyFont="1" applyFill="1" applyBorder="1" applyAlignment="1" applyProtection="1">
      <alignment horizontal="center" wrapText="1"/>
      <protection locked="0"/>
    </xf>
    <xf numFmtId="4" fontId="25" fillId="0" borderId="14" xfId="0" applyNumberFormat="1" applyFont="1" applyFill="1" applyBorder="1" applyAlignment="1" applyProtection="1">
      <alignment horizontal="center"/>
      <protection locked="0"/>
    </xf>
    <xf numFmtId="4" fontId="25" fillId="0" borderId="76" xfId="0" applyNumberFormat="1" applyFont="1" applyFill="1" applyBorder="1" applyAlignment="1" applyProtection="1">
      <alignment horizontal="center" wrapText="1"/>
      <protection locked="0"/>
    </xf>
    <xf numFmtId="4" fontId="25" fillId="0" borderId="11" xfId="0" applyNumberFormat="1" applyFont="1" applyFill="1" applyBorder="1" applyAlignment="1" applyProtection="1">
      <alignment horizontal="center"/>
      <protection locked="0"/>
    </xf>
    <xf numFmtId="4" fontId="25" fillId="0" borderId="30" xfId="0" applyNumberFormat="1" applyFont="1" applyFill="1" applyBorder="1" applyAlignment="1" applyProtection="1">
      <alignment horizontal="center"/>
      <protection locked="0"/>
    </xf>
    <xf numFmtId="3" fontId="25" fillId="0" borderId="54" xfId="0" applyNumberFormat="1" applyFont="1" applyBorder="1" applyAlignment="1">
      <alignment/>
    </xf>
    <xf numFmtId="3" fontId="1" fillId="0" borderId="6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6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3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64" xfId="0" applyNumberFormat="1" applyFont="1" applyBorder="1" applyAlignment="1">
      <alignment/>
    </xf>
    <xf numFmtId="4" fontId="25" fillId="0" borderId="20" xfId="0" applyNumberFormat="1" applyFont="1" applyFill="1" applyBorder="1" applyAlignment="1" applyProtection="1">
      <alignment horizontal="center"/>
      <protection locked="0"/>
    </xf>
    <xf numFmtId="4" fontId="25" fillId="0" borderId="82" xfId="0" applyNumberFormat="1" applyFont="1" applyFill="1" applyBorder="1" applyAlignment="1" applyProtection="1">
      <alignment horizontal="center"/>
      <protection locked="0"/>
    </xf>
    <xf numFmtId="3" fontId="25" fillId="0" borderId="54" xfId="0" applyNumberFormat="1" applyFont="1" applyFill="1" applyBorder="1" applyAlignment="1" applyProtection="1">
      <alignment/>
      <protection locked="0"/>
    </xf>
    <xf numFmtId="4" fontId="25" fillId="0" borderId="85" xfId="0" applyNumberFormat="1" applyFont="1" applyFill="1" applyBorder="1" applyAlignment="1" applyProtection="1">
      <alignment horizontal="center"/>
      <protection locked="0"/>
    </xf>
    <xf numFmtId="4" fontId="25" fillId="0" borderId="87" xfId="0" applyNumberFormat="1" applyFont="1" applyFill="1" applyBorder="1" applyAlignment="1" applyProtection="1">
      <alignment horizontal="center"/>
      <protection locked="0"/>
    </xf>
    <xf numFmtId="3" fontId="11" fillId="0" borderId="24" xfId="0" applyNumberFormat="1" applyFont="1" applyFill="1" applyBorder="1" applyAlignment="1" applyProtection="1">
      <alignment horizontal="center" wrapText="1"/>
      <protection locked="0"/>
    </xf>
    <xf numFmtId="3" fontId="25" fillId="0" borderId="28" xfId="0" applyNumberFormat="1" applyFont="1" applyFill="1" applyBorder="1" applyAlignment="1" applyProtection="1">
      <alignment/>
      <protection locked="0"/>
    </xf>
    <xf numFmtId="3" fontId="25" fillId="0" borderId="28" xfId="0" applyNumberFormat="1" applyFont="1" applyBorder="1" applyAlignment="1">
      <alignment/>
    </xf>
    <xf numFmtId="3" fontId="25" fillId="0" borderId="31" xfId="0" applyNumberFormat="1" applyFont="1" applyFill="1" applyBorder="1" applyAlignment="1" applyProtection="1">
      <alignment/>
      <protection locked="0"/>
    </xf>
    <xf numFmtId="3" fontId="25" fillId="0" borderId="27" xfId="0" applyNumberFormat="1" applyFont="1" applyFill="1" applyBorder="1" applyAlignment="1" applyProtection="1">
      <alignment/>
      <protection locked="0"/>
    </xf>
    <xf numFmtId="3" fontId="25" fillId="0" borderId="27" xfId="0" applyNumberFormat="1" applyFont="1" applyBorder="1" applyAlignment="1">
      <alignment/>
    </xf>
    <xf numFmtId="4" fontId="25" fillId="0" borderId="88" xfId="0" applyNumberFormat="1" applyFont="1" applyFill="1" applyBorder="1" applyAlignment="1" applyProtection="1">
      <alignment horizontal="center"/>
      <protection locked="0"/>
    </xf>
    <xf numFmtId="3" fontId="25" fillId="0" borderId="27" xfId="0" applyNumberFormat="1" applyFont="1" applyFill="1" applyBorder="1" applyAlignment="1" applyProtection="1">
      <alignment horizontal="right" wrapText="1"/>
      <protection locked="0"/>
    </xf>
    <xf numFmtId="3" fontId="25" fillId="0" borderId="1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center" vertical="center"/>
    </xf>
    <xf numFmtId="4" fontId="11" fillId="0" borderId="84" xfId="0" applyNumberFormat="1" applyFont="1" applyFill="1" applyBorder="1" applyAlignment="1" applyProtection="1">
      <alignment horizontal="center"/>
      <protection locked="0"/>
    </xf>
    <xf numFmtId="3" fontId="11" fillId="0" borderId="10" xfId="0" applyNumberFormat="1" applyFont="1" applyFill="1" applyBorder="1" applyAlignment="1" applyProtection="1">
      <alignment horizontal="right" wrapText="1"/>
      <protection/>
    </xf>
    <xf numFmtId="3" fontId="11" fillId="0" borderId="22" xfId="0" applyNumberFormat="1" applyFont="1" applyFill="1" applyBorder="1" applyAlignment="1" applyProtection="1">
      <alignment horizontal="right" wrapText="1"/>
      <protection locked="0"/>
    </xf>
    <xf numFmtId="4" fontId="11" fillId="0" borderId="14" xfId="0" applyNumberFormat="1" applyFont="1" applyFill="1" applyBorder="1" applyAlignment="1" applyProtection="1">
      <alignment horizontal="center"/>
      <protection locked="0"/>
    </xf>
    <xf numFmtId="3" fontId="11" fillId="0" borderId="10" xfId="0" applyNumberFormat="1" applyFont="1" applyFill="1" applyBorder="1" applyAlignment="1" applyProtection="1">
      <alignment horizontal="right" wrapText="1"/>
      <protection locked="0"/>
    </xf>
    <xf numFmtId="3" fontId="1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4" xfId="0" applyNumberFormat="1" applyFont="1" applyFill="1" applyBorder="1" applyAlignment="1" applyProtection="1">
      <alignment/>
      <protection locked="0"/>
    </xf>
    <xf numFmtId="3" fontId="11" fillId="0" borderId="15" xfId="0" applyNumberFormat="1" applyFont="1" applyFill="1" applyBorder="1" applyAlignment="1" applyProtection="1">
      <alignment/>
      <protection locked="0"/>
    </xf>
    <xf numFmtId="3" fontId="11" fillId="0" borderId="10" xfId="0" applyNumberFormat="1" applyFont="1" applyBorder="1" applyAlignment="1">
      <alignment/>
    </xf>
    <xf numFmtId="4" fontId="11" fillId="0" borderId="60" xfId="0" applyNumberFormat="1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 applyProtection="1">
      <alignment horizontal="right"/>
      <protection locked="0"/>
    </xf>
    <xf numFmtId="3" fontId="11" fillId="0" borderId="33" xfId="0" applyNumberFormat="1" applyFont="1" applyFill="1" applyBorder="1" applyAlignment="1" applyProtection="1">
      <alignment/>
      <protection locked="0"/>
    </xf>
    <xf numFmtId="3" fontId="25" fillId="0" borderId="59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3" fontId="25" fillId="0" borderId="26" xfId="0" applyNumberFormat="1" applyFont="1" applyBorder="1" applyAlignment="1">
      <alignment/>
    </xf>
    <xf numFmtId="3" fontId="25" fillId="0" borderId="44" xfId="0" applyNumberFormat="1" applyFont="1" applyBorder="1" applyAlignment="1">
      <alignment/>
    </xf>
    <xf numFmtId="3" fontId="11" fillId="0" borderId="15" xfId="0" applyNumberFormat="1" applyFont="1" applyFill="1" applyBorder="1" applyAlignment="1" applyProtection="1">
      <alignment horizontal="right"/>
      <protection locked="0"/>
    </xf>
    <xf numFmtId="3" fontId="11" fillId="0" borderId="34" xfId="0" applyNumberFormat="1" applyFont="1" applyFill="1" applyBorder="1" applyAlignment="1" applyProtection="1">
      <alignment horizontal="right" wrapText="1"/>
      <protection locked="0"/>
    </xf>
    <xf numFmtId="3" fontId="11" fillId="0" borderId="2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25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center" vertical="center"/>
    </xf>
    <xf numFmtId="3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3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3" fontId="25" fillId="0" borderId="47" xfId="0" applyNumberFormat="1" applyFont="1" applyFill="1" applyBorder="1" applyAlignment="1" applyProtection="1">
      <alignment horizontal="right" wrapText="1"/>
      <protection locked="0"/>
    </xf>
    <xf numFmtId="3" fontId="11" fillId="0" borderId="14" xfId="0" applyNumberFormat="1" applyFont="1" applyFill="1" applyBorder="1" applyAlignment="1" applyProtection="1">
      <alignment/>
      <protection locked="0"/>
    </xf>
    <xf numFmtId="3" fontId="1" fillId="0" borderId="60" xfId="0" applyNumberFormat="1" applyFont="1" applyFill="1" applyBorder="1" applyAlignment="1" applyProtection="1">
      <alignment vertical="center" wrapText="1"/>
      <protection locked="0"/>
    </xf>
    <xf numFmtId="4" fontId="25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84" xfId="0" applyNumberFormat="1" applyFont="1" applyFill="1" applyBorder="1" applyAlignment="1" applyProtection="1">
      <alignment horizontal="right"/>
      <protection locked="0"/>
    </xf>
    <xf numFmtId="3" fontId="1" fillId="0" borderId="27" xfId="0" applyNumberFormat="1" applyFont="1" applyFill="1" applyBorder="1" applyAlignment="1" applyProtection="1">
      <alignment/>
      <protection locked="0"/>
    </xf>
    <xf numFmtId="0" fontId="17" fillId="0" borderId="74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3" fontId="0" fillId="0" borderId="73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45" xfId="0" applyNumberFormat="1" applyFont="1" applyBorder="1" applyAlignment="1">
      <alignment/>
    </xf>
    <xf numFmtId="0" fontId="0" fillId="0" borderId="5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6" xfId="0" applyFont="1" applyBorder="1" applyAlignment="1">
      <alignment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 horizontal="right"/>
      <protection locked="0"/>
    </xf>
    <xf numFmtId="3" fontId="0" fillId="0" borderId="33" xfId="0" applyNumberFormat="1" applyFont="1" applyFill="1" applyBorder="1" applyAlignment="1" applyProtection="1">
      <alignment horizontal="right"/>
      <protection locked="0"/>
    </xf>
    <xf numFmtId="3" fontId="0" fillId="0" borderId="33" xfId="0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 wrapText="1"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 wrapText="1"/>
      <protection locked="0"/>
    </xf>
    <xf numFmtId="3" fontId="1" fillId="0" borderId="10" xfId="40" applyNumberFormat="1" applyFont="1" applyBorder="1" applyAlignment="1">
      <alignment horizontal="right"/>
    </xf>
    <xf numFmtId="3" fontId="6" fillId="0" borderId="10" xfId="40" applyNumberFormat="1" applyFont="1" applyBorder="1" applyAlignment="1">
      <alignment horizontal="right"/>
    </xf>
    <xf numFmtId="3" fontId="6" fillId="0" borderId="10" xfId="40" applyNumberFormat="1" applyFont="1" applyBorder="1" applyAlignment="1">
      <alignment horizontal="right"/>
    </xf>
    <xf numFmtId="3" fontId="0" fillId="0" borderId="1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4" fontId="1" fillId="0" borderId="29" xfId="0" applyNumberFormat="1" applyFont="1" applyFill="1" applyBorder="1" applyAlignment="1" applyProtection="1">
      <alignment horizontal="right"/>
      <protection locked="0"/>
    </xf>
    <xf numFmtId="4" fontId="0" fillId="0" borderId="24" xfId="0" applyNumberFormat="1" applyFont="1" applyFill="1" applyBorder="1" applyAlignment="1" applyProtection="1">
      <alignment horizontal="right"/>
      <protection locked="0"/>
    </xf>
    <xf numFmtId="3" fontId="0" fillId="0" borderId="34" xfId="0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3" fontId="0" fillId="0" borderId="44" xfId="0" applyNumberFormat="1" applyFont="1" applyFill="1" applyBorder="1" applyAlignment="1" applyProtection="1">
      <alignment horizontal="right"/>
      <protection locked="0"/>
    </xf>
    <xf numFmtId="4" fontId="0" fillId="0" borderId="52" xfId="0" applyNumberFormat="1" applyFont="1" applyFill="1" applyBorder="1" applyAlignment="1" applyProtection="1">
      <alignment horizontal="right"/>
      <protection locked="0"/>
    </xf>
    <xf numFmtId="3" fontId="1" fillId="0" borderId="65" xfId="0" applyNumberFormat="1" applyFont="1" applyFill="1" applyBorder="1" applyAlignment="1" applyProtection="1">
      <alignment/>
      <protection locked="0"/>
    </xf>
    <xf numFmtId="3" fontId="1" fillId="0" borderId="64" xfId="0" applyNumberFormat="1" applyFont="1" applyFill="1" applyBorder="1" applyAlignment="1" applyProtection="1">
      <alignment/>
      <protection locked="0"/>
    </xf>
    <xf numFmtId="4" fontId="0" fillId="0" borderId="54" xfId="0" applyNumberFormat="1" applyFont="1" applyFill="1" applyBorder="1" applyAlignment="1" applyProtection="1">
      <alignment horizontal="right"/>
      <protection locked="0"/>
    </xf>
    <xf numFmtId="3" fontId="1" fillId="0" borderId="62" xfId="0" applyNumberFormat="1" applyFont="1" applyFill="1" applyBorder="1" applyAlignment="1" applyProtection="1">
      <alignment/>
      <protection locked="0"/>
    </xf>
    <xf numFmtId="4" fontId="1" fillId="0" borderId="54" xfId="0" applyNumberFormat="1" applyFont="1" applyFill="1" applyBorder="1" applyAlignment="1" applyProtection="1">
      <alignment horizontal="right"/>
      <protection locked="0"/>
    </xf>
    <xf numFmtId="4" fontId="0" fillId="0" borderId="82" xfId="0" applyNumberFormat="1" applyFont="1" applyFill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 locked="0"/>
    </xf>
    <xf numFmtId="4" fontId="1" fillId="0" borderId="24" xfId="0" applyNumberFormat="1" applyFont="1" applyFill="1" applyBorder="1" applyAlignment="1" applyProtection="1">
      <alignment horizontal="right"/>
      <protection locked="0"/>
    </xf>
    <xf numFmtId="3" fontId="1" fillId="0" borderId="12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3" fontId="0" fillId="0" borderId="47" xfId="0" applyNumberFormat="1" applyFont="1" applyFill="1" applyBorder="1" applyAlignment="1" applyProtection="1">
      <alignment/>
      <protection locked="0"/>
    </xf>
    <xf numFmtId="3" fontId="0" fillId="0" borderId="13" xfId="40" applyNumberFormat="1" applyFont="1" applyFill="1" applyBorder="1" applyAlignment="1">
      <alignment horizontal="right"/>
    </xf>
    <xf numFmtId="3" fontId="0" fillId="0" borderId="19" xfId="40" applyNumberFormat="1" applyFont="1" applyFill="1" applyBorder="1" applyAlignment="1">
      <alignment horizontal="right"/>
    </xf>
    <xf numFmtId="3" fontId="6" fillId="0" borderId="14" xfId="4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3" fontId="8" fillId="0" borderId="24" xfId="0" applyNumberFormat="1" applyFont="1" applyFill="1" applyBorder="1" applyAlignment="1" applyProtection="1">
      <alignment/>
      <protection locked="0"/>
    </xf>
    <xf numFmtId="3" fontId="6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>
      <alignment horizontal="center" vertical="center"/>
    </xf>
    <xf numFmtId="2" fontId="0" fillId="0" borderId="8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46" xfId="0" applyNumberForma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0" borderId="46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1" fillId="0" borderId="14" xfId="0" applyNumberFormat="1" applyFon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30" xfId="0" applyNumberFormat="1" applyBorder="1" applyAlignment="1">
      <alignment horizontal="right"/>
    </xf>
    <xf numFmtId="2" fontId="0" fillId="0" borderId="46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 horizontal="right"/>
    </xf>
    <xf numFmtId="2" fontId="1" fillId="0" borderId="84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center"/>
    </xf>
    <xf numFmtId="3" fontId="19" fillId="0" borderId="13" xfId="0" applyNumberFormat="1" applyFont="1" applyFill="1" applyBorder="1" applyAlignment="1">
      <alignment/>
    </xf>
    <xf numFmtId="3" fontId="10" fillId="0" borderId="45" xfId="0" applyNumberFormat="1" applyFont="1" applyFill="1" applyBorder="1" applyAlignment="1" applyProtection="1">
      <alignment horizontal="center"/>
      <protection locked="0"/>
    </xf>
    <xf numFmtId="3" fontId="1" fillId="0" borderId="14" xfId="0" applyNumberFormat="1" applyFont="1" applyBorder="1" applyAlignment="1">
      <alignment horizontal="right"/>
    </xf>
    <xf numFmtId="3" fontId="9" fillId="0" borderId="27" xfId="0" applyNumberFormat="1" applyFont="1" applyFill="1" applyBorder="1" applyAlignment="1" applyProtection="1">
      <alignment horizont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horizontal="right"/>
    </xf>
    <xf numFmtId="3" fontId="9" fillId="0" borderId="11" xfId="0" applyNumberFormat="1" applyFont="1" applyFill="1" applyBorder="1" applyAlignment="1" applyProtection="1">
      <alignment horizontal="right"/>
      <protection locked="0"/>
    </xf>
    <xf numFmtId="171" fontId="9" fillId="0" borderId="47" xfId="0" applyNumberFormat="1" applyFont="1" applyFill="1" applyBorder="1" applyAlignment="1" applyProtection="1">
      <alignment/>
      <protection locked="0"/>
    </xf>
    <xf numFmtId="3" fontId="9" fillId="0" borderId="70" xfId="0" applyNumberFormat="1" applyFont="1" applyFill="1" applyBorder="1" applyAlignment="1" applyProtection="1">
      <alignment horizontal="center"/>
      <protection locked="0"/>
    </xf>
    <xf numFmtId="3" fontId="9" fillId="0" borderId="48" xfId="0" applyNumberFormat="1" applyFont="1" applyFill="1" applyBorder="1" applyAlignment="1" applyProtection="1">
      <alignment horizontal="center"/>
      <protection locked="0"/>
    </xf>
    <xf numFmtId="3" fontId="9" fillId="0" borderId="28" xfId="0" applyNumberFormat="1" applyFont="1" applyFill="1" applyBorder="1" applyAlignment="1" applyProtection="1">
      <alignment horizontal="center"/>
      <protection locked="0"/>
    </xf>
    <xf numFmtId="3" fontId="9" fillId="0" borderId="30" xfId="0" applyNumberFormat="1" applyFont="1" applyFill="1" applyBorder="1" applyAlignment="1" applyProtection="1">
      <alignment horizontal="right"/>
      <protection locked="0"/>
    </xf>
    <xf numFmtId="3" fontId="9" fillId="0" borderId="15" xfId="0" applyNumberFormat="1" applyFont="1" applyFill="1" applyBorder="1" applyAlignment="1" applyProtection="1">
      <alignment/>
      <protection locked="0"/>
    </xf>
    <xf numFmtId="3" fontId="9" fillId="0" borderId="21" xfId="0" applyNumberFormat="1" applyFont="1" applyFill="1" applyBorder="1" applyAlignment="1" applyProtection="1">
      <alignment horizontal="center"/>
      <protection locked="0"/>
    </xf>
    <xf numFmtId="3" fontId="9" fillId="0" borderId="24" xfId="0" applyNumberFormat="1" applyFont="1" applyFill="1" applyBorder="1" applyAlignment="1" applyProtection="1">
      <alignment horizontal="center"/>
      <protection locked="0"/>
    </xf>
    <xf numFmtId="3" fontId="9" fillId="0" borderId="10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right"/>
    </xf>
    <xf numFmtId="4" fontId="0" fillId="0" borderId="29" xfId="0" applyNumberFormat="1" applyFont="1" applyFill="1" applyBorder="1" applyAlignment="1" applyProtection="1">
      <alignment horizontal="right"/>
      <protection locked="0"/>
    </xf>
    <xf numFmtId="4" fontId="0" fillId="0" borderId="84" xfId="0" applyNumberFormat="1" applyFont="1" applyFill="1" applyBorder="1" applyAlignment="1" applyProtection="1">
      <alignment horizontal="right"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0" fontId="12" fillId="0" borderId="3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3" fontId="0" fillId="0" borderId="64" xfId="0" applyNumberFormat="1" applyFont="1" applyBorder="1" applyAlignment="1">
      <alignment horizontal="right" vertical="center"/>
    </xf>
    <xf numFmtId="3" fontId="0" fillId="0" borderId="82" xfId="0" applyNumberFormat="1" applyBorder="1" applyAlignment="1">
      <alignment horizontal="right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3" xfId="57" applyNumberFormat="1" applyBorder="1" applyAlignment="1">
      <alignment horizontal="center"/>
      <protection/>
    </xf>
    <xf numFmtId="3" fontId="0" fillId="0" borderId="28" xfId="57" applyNumberFormat="1" applyBorder="1" applyAlignment="1">
      <alignment horizontal="center"/>
      <protection/>
    </xf>
    <xf numFmtId="3" fontId="0" fillId="0" borderId="19" xfId="57" applyNumberFormat="1" applyBorder="1" applyAlignment="1">
      <alignment horizontal="center"/>
      <protection/>
    </xf>
    <xf numFmtId="3" fontId="11" fillId="0" borderId="24" xfId="0" applyNumberFormat="1" applyFont="1" applyFill="1" applyBorder="1" applyAlignment="1" applyProtection="1">
      <alignment horizontal="right" wrapText="1"/>
      <protection locked="0"/>
    </xf>
    <xf numFmtId="3" fontId="25" fillId="0" borderId="24" xfId="0" applyNumberFormat="1" applyFont="1" applyFill="1" applyBorder="1" applyAlignment="1" applyProtection="1">
      <alignment horizontal="right" wrapText="1"/>
      <protection locked="0"/>
    </xf>
    <xf numFmtId="3" fontId="11" fillId="0" borderId="27" xfId="0" applyNumberFormat="1" applyFont="1" applyFill="1" applyBorder="1" applyAlignment="1" applyProtection="1">
      <alignment horizontal="right" wrapText="1"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2" fontId="0" fillId="0" borderId="14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16" fillId="0" borderId="23" xfId="0" applyNumberFormat="1" applyFont="1" applyBorder="1" applyAlignment="1">
      <alignment/>
    </xf>
    <xf numFmtId="3" fontId="16" fillId="0" borderId="85" xfId="0" applyNumberFormat="1" applyFont="1" applyBorder="1" applyAlignment="1">
      <alignment/>
    </xf>
    <xf numFmtId="3" fontId="17" fillId="0" borderId="41" xfId="40" applyNumberFormat="1" applyFont="1" applyBorder="1" applyAlignment="1">
      <alignment horizontal="right"/>
    </xf>
    <xf numFmtId="3" fontId="1" fillId="0" borderId="21" xfId="0" applyNumberFormat="1" applyFont="1" applyBorder="1" applyAlignment="1">
      <alignment/>
    </xf>
    <xf numFmtId="3" fontId="16" fillId="0" borderId="0" xfId="0" applyNumberFormat="1" applyFont="1" applyFill="1" applyBorder="1" applyAlignment="1">
      <alignment/>
    </xf>
    <xf numFmtId="183" fontId="17" fillId="0" borderId="33" xfId="40" applyNumberFormat="1" applyFont="1" applyBorder="1" applyAlignment="1">
      <alignment horizontal="center" vertical="center" wrapText="1"/>
    </xf>
    <xf numFmtId="3" fontId="17" fillId="0" borderId="33" xfId="40" applyNumberFormat="1" applyFont="1" applyFill="1" applyBorder="1" applyAlignment="1">
      <alignment horizontal="right"/>
    </xf>
    <xf numFmtId="183" fontId="17" fillId="0" borderId="26" xfId="40" applyNumberFormat="1" applyFont="1" applyBorder="1" applyAlignment="1">
      <alignment horizontal="center" vertical="center" wrapText="1"/>
    </xf>
    <xf numFmtId="3" fontId="17" fillId="0" borderId="26" xfId="40" applyNumberFormat="1" applyFont="1" applyFill="1" applyBorder="1" applyAlignment="1">
      <alignment horizontal="right"/>
    </xf>
    <xf numFmtId="3" fontId="17" fillId="0" borderId="48" xfId="40" applyNumberFormat="1" applyFont="1" applyBorder="1" applyAlignment="1">
      <alignment horizontal="right"/>
    </xf>
    <xf numFmtId="0" fontId="0" fillId="0" borderId="27" xfId="0" applyBorder="1" applyAlignment="1">
      <alignment horizontal="center" vertical="center" wrapText="1"/>
    </xf>
    <xf numFmtId="3" fontId="17" fillId="0" borderId="51" xfId="0" applyNumberFormat="1" applyFont="1" applyBorder="1" applyAlignment="1">
      <alignment/>
    </xf>
    <xf numFmtId="3" fontId="17" fillId="0" borderId="40" xfId="0" applyNumberFormat="1" applyFont="1" applyBorder="1" applyAlignment="1">
      <alignment/>
    </xf>
    <xf numFmtId="0" fontId="16" fillId="0" borderId="50" xfId="0" applyFont="1" applyBorder="1" applyAlignment="1">
      <alignment/>
    </xf>
    <xf numFmtId="0" fontId="16" fillId="0" borderId="69" xfId="0" applyFont="1" applyBorder="1" applyAlignment="1">
      <alignment/>
    </xf>
    <xf numFmtId="0" fontId="16" fillId="0" borderId="62" xfId="0" applyFont="1" applyBorder="1" applyAlignment="1">
      <alignment/>
    </xf>
    <xf numFmtId="3" fontId="16" fillId="0" borderId="63" xfId="0" applyNumberFormat="1" applyFont="1" applyBorder="1" applyAlignment="1">
      <alignment/>
    </xf>
    <xf numFmtId="3" fontId="16" fillId="0" borderId="67" xfId="0" applyNumberFormat="1" applyFont="1" applyBorder="1" applyAlignment="1">
      <alignment/>
    </xf>
    <xf numFmtId="3" fontId="17" fillId="0" borderId="49" xfId="40" applyNumberFormat="1" applyFont="1" applyBorder="1" applyAlignment="1">
      <alignment horizontal="right"/>
    </xf>
    <xf numFmtId="3" fontId="17" fillId="0" borderId="42" xfId="0" applyNumberFormat="1" applyFont="1" applyBorder="1" applyAlignment="1">
      <alignment/>
    </xf>
    <xf numFmtId="3" fontId="17" fillId="0" borderId="34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17" fillId="0" borderId="15" xfId="40" applyNumberFormat="1" applyFont="1" applyBorder="1" applyAlignment="1">
      <alignment horizontal="right"/>
    </xf>
    <xf numFmtId="3" fontId="1" fillId="0" borderId="60" xfId="0" applyNumberFormat="1" applyFont="1" applyBorder="1" applyAlignment="1">
      <alignment/>
    </xf>
    <xf numFmtId="3" fontId="17" fillId="0" borderId="51" xfId="40" applyNumberFormat="1" applyFont="1" applyBorder="1" applyAlignment="1">
      <alignment/>
    </xf>
    <xf numFmtId="3" fontId="17" fillId="0" borderId="40" xfId="40" applyNumberFormat="1" applyFont="1" applyBorder="1" applyAlignment="1">
      <alignment/>
    </xf>
    <xf numFmtId="3" fontId="17" fillId="0" borderId="76" xfId="40" applyNumberFormat="1" applyFont="1" applyBorder="1" applyAlignment="1">
      <alignment/>
    </xf>
    <xf numFmtId="3" fontId="17" fillId="0" borderId="39" xfId="40" applyNumberFormat="1" applyFont="1" applyBorder="1" applyAlignment="1">
      <alignment/>
    </xf>
    <xf numFmtId="3" fontId="17" fillId="0" borderId="34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170" fontId="17" fillId="0" borderId="0" xfId="40" applyNumberFormat="1" applyFont="1" applyBorder="1" applyAlignment="1">
      <alignment horizontal="left"/>
    </xf>
    <xf numFmtId="3" fontId="17" fillId="0" borderId="57" xfId="40" applyNumberFormat="1" applyFont="1" applyBorder="1" applyAlignment="1">
      <alignment horizontal="right"/>
    </xf>
    <xf numFmtId="3" fontId="17" fillId="0" borderId="3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17" fillId="0" borderId="42" xfId="0" applyFont="1" applyBorder="1" applyAlignment="1">
      <alignment/>
    </xf>
    <xf numFmtId="0" fontId="1" fillId="0" borderId="0" xfId="0" applyFont="1" applyBorder="1" applyAlignment="1">
      <alignment/>
    </xf>
    <xf numFmtId="3" fontId="16" fillId="0" borderId="15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66" xfId="0" applyFont="1" applyBorder="1" applyAlignment="1">
      <alignment/>
    </xf>
    <xf numFmtId="3" fontId="16" fillId="0" borderId="62" xfId="0" applyNumberFormat="1" applyFont="1" applyBorder="1" applyAlignment="1">
      <alignment/>
    </xf>
    <xf numFmtId="0" fontId="16" fillId="0" borderId="67" xfId="0" applyFont="1" applyFill="1" applyBorder="1" applyAlignment="1">
      <alignment/>
    </xf>
    <xf numFmtId="3" fontId="17" fillId="0" borderId="81" xfId="40" applyNumberFormat="1" applyFont="1" applyBorder="1" applyAlignment="1">
      <alignment horizontal="right"/>
    </xf>
    <xf numFmtId="3" fontId="17" fillId="0" borderId="49" xfId="4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46" xfId="0" applyNumberForma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70" xfId="0" applyBorder="1" applyAlignment="1">
      <alignment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Alignment="1">
      <alignment/>
    </xf>
    <xf numFmtId="3" fontId="13" fillId="0" borderId="15" xfId="0" applyNumberFormat="1" applyFont="1" applyFill="1" applyBorder="1" applyAlignment="1" applyProtection="1">
      <alignment horizontal="center" vertical="center"/>
      <protection locked="0"/>
    </xf>
    <xf numFmtId="1" fontId="13" fillId="0" borderId="10" xfId="0" applyNumberFormat="1" applyFont="1" applyFill="1" applyBorder="1" applyAlignment="1" applyProtection="1">
      <alignment horizontal="center" vertical="center"/>
      <protection locked="0"/>
    </xf>
    <xf numFmtId="1" fontId="13" fillId="0" borderId="14" xfId="0" applyNumberFormat="1" applyFont="1" applyFill="1" applyBorder="1" applyAlignment="1" applyProtection="1">
      <alignment horizontal="center"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2" fillId="0" borderId="50" xfId="0" applyNumberFormat="1" applyFont="1" applyFill="1" applyBorder="1" applyAlignment="1" applyProtection="1">
      <alignment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3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3" fontId="12" fillId="0" borderId="69" xfId="0" applyNumberFormat="1" applyFont="1" applyFill="1" applyBorder="1" applyAlignment="1" applyProtection="1">
      <alignment horizontal="right" vertical="center"/>
      <protection locked="0"/>
    </xf>
    <xf numFmtId="0" fontId="12" fillId="0" borderId="69" xfId="0" applyFont="1" applyBorder="1" applyAlignment="1">
      <alignment horizontal="right" vertical="center"/>
    </xf>
    <xf numFmtId="0" fontId="12" fillId="0" borderId="67" xfId="0" applyFont="1" applyBorder="1" applyAlignment="1">
      <alignment horizontal="right" vertical="center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3" fillId="0" borderId="34" xfId="0" applyFont="1" applyBorder="1" applyAlignment="1">
      <alignment horizontal="left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left" wrapText="1"/>
    </xf>
    <xf numFmtId="0" fontId="12" fillId="0" borderId="15" xfId="0" applyFont="1" applyBorder="1" applyAlignment="1">
      <alignment horizontal="center" wrapText="1"/>
    </xf>
    <xf numFmtId="3" fontId="12" fillId="0" borderId="14" xfId="40" applyNumberFormat="1" applyFont="1" applyBorder="1" applyAlignment="1">
      <alignment horizontal="right"/>
    </xf>
    <xf numFmtId="0" fontId="12" fillId="0" borderId="34" xfId="0" applyFont="1" applyBorder="1" applyAlignment="1">
      <alignment horizontal="left" wrapText="1"/>
    </xf>
    <xf numFmtId="0" fontId="12" fillId="0" borderId="65" xfId="0" applyFont="1" applyBorder="1" applyAlignment="1">
      <alignment horizontal="center" wrapText="1"/>
    </xf>
    <xf numFmtId="3" fontId="12" fillId="0" borderId="82" xfId="40" applyNumberFormat="1" applyFont="1" applyBorder="1" applyAlignment="1">
      <alignment horizontal="right"/>
    </xf>
    <xf numFmtId="0" fontId="12" fillId="0" borderId="59" xfId="0" applyFont="1" applyBorder="1" applyAlignment="1">
      <alignment horizontal="left" wrapText="1"/>
    </xf>
    <xf numFmtId="0" fontId="12" fillId="0" borderId="16" xfId="0" applyFont="1" applyBorder="1" applyAlignment="1">
      <alignment horizontal="center" wrapText="1"/>
    </xf>
    <xf numFmtId="3" fontId="12" fillId="0" borderId="18" xfId="40" applyNumberFormat="1" applyFont="1" applyBorder="1" applyAlignment="1">
      <alignment horizontal="right"/>
    </xf>
    <xf numFmtId="0" fontId="12" fillId="0" borderId="36" xfId="0" applyFont="1" applyBorder="1" applyAlignment="1">
      <alignment horizontal="left" wrapText="1"/>
    </xf>
    <xf numFmtId="0" fontId="12" fillId="0" borderId="12" xfId="0" applyFont="1" applyBorder="1" applyAlignment="1">
      <alignment horizontal="center" wrapText="1"/>
    </xf>
    <xf numFmtId="3" fontId="12" fillId="0" borderId="11" xfId="40" applyNumberFormat="1" applyFont="1" applyBorder="1" applyAlignment="1">
      <alignment horizontal="right"/>
    </xf>
    <xf numFmtId="0" fontId="12" fillId="0" borderId="43" xfId="0" applyFont="1" applyBorder="1" applyAlignment="1">
      <alignment horizontal="left" wrapText="1"/>
    </xf>
    <xf numFmtId="0" fontId="12" fillId="0" borderId="17" xfId="0" applyFont="1" applyBorder="1" applyAlignment="1">
      <alignment horizontal="center" wrapText="1"/>
    </xf>
    <xf numFmtId="3" fontId="12" fillId="0" borderId="20" xfId="40" applyNumberFormat="1" applyFont="1" applyBorder="1" applyAlignment="1">
      <alignment horizontal="right"/>
    </xf>
    <xf numFmtId="0" fontId="13" fillId="0" borderId="44" xfId="0" applyFont="1" applyBorder="1" applyAlignment="1">
      <alignment horizontal="left"/>
    </xf>
    <xf numFmtId="0" fontId="13" fillId="0" borderId="71" xfId="0" applyFont="1" applyBorder="1" applyAlignment="1">
      <alignment horizontal="center"/>
    </xf>
    <xf numFmtId="169" fontId="13" fillId="0" borderId="84" xfId="0" applyNumberFormat="1" applyFont="1" applyBorder="1" applyAlignment="1">
      <alignment/>
    </xf>
    <xf numFmtId="0" fontId="31" fillId="0" borderId="0" xfId="0" applyFont="1" applyAlignment="1">
      <alignment horizontal="justify"/>
    </xf>
    <xf numFmtId="3" fontId="1" fillId="0" borderId="61" xfId="0" applyNumberFormat="1" applyFont="1" applyFill="1" applyBorder="1" applyAlignment="1" applyProtection="1">
      <alignment horizontal="center" vertical="center"/>
      <protection locked="0"/>
    </xf>
    <xf numFmtId="3" fontId="1" fillId="0" borderId="34" xfId="0" applyNumberFormat="1" applyFont="1" applyBorder="1" applyAlignment="1">
      <alignment/>
    </xf>
    <xf numFmtId="3" fontId="1" fillId="0" borderId="59" xfId="0" applyNumberFormat="1" applyFont="1" applyFill="1" applyBorder="1" applyAlignment="1" applyProtection="1">
      <alignment/>
      <protection locked="0"/>
    </xf>
    <xf numFmtId="3" fontId="1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24" xfId="0" applyNumberFormat="1" applyFont="1" applyBorder="1" applyAlignment="1">
      <alignment/>
    </xf>
    <xf numFmtId="3" fontId="1" fillId="0" borderId="33" xfId="0" applyNumberFormat="1" applyFont="1" applyFill="1" applyBorder="1" applyAlignment="1" applyProtection="1">
      <alignment/>
      <protection locked="0"/>
    </xf>
    <xf numFmtId="3" fontId="1" fillId="0" borderId="25" xfId="0" applyNumberFormat="1" applyFont="1" applyFill="1" applyBorder="1" applyAlignment="1" applyProtection="1">
      <alignment/>
      <protection locked="0"/>
    </xf>
    <xf numFmtId="3" fontId="1" fillId="0" borderId="26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1" fillId="0" borderId="33" xfId="0" applyNumberFormat="1" applyFont="1" applyFill="1" applyBorder="1" applyAlignment="1" applyProtection="1">
      <alignment horizontal="right"/>
      <protection locked="0"/>
    </xf>
    <xf numFmtId="3" fontId="1" fillId="0" borderId="25" xfId="0" applyNumberFormat="1" applyFont="1" applyFill="1" applyBorder="1" applyAlignment="1" applyProtection="1">
      <alignment horizontal="right"/>
      <protection locked="0"/>
    </xf>
    <xf numFmtId="3" fontId="1" fillId="0" borderId="26" xfId="0" applyNumberFormat="1" applyFont="1" applyFill="1" applyBorder="1" applyAlignment="1" applyProtection="1">
      <alignment horizontal="right"/>
      <protection locked="0"/>
    </xf>
    <xf numFmtId="3" fontId="0" fillId="0" borderId="26" xfId="0" applyNumberFormat="1" applyFont="1" applyFill="1" applyBorder="1" applyAlignment="1" applyProtection="1">
      <alignment horizontal="right"/>
      <protection locked="0"/>
    </xf>
    <xf numFmtId="3" fontId="0" fillId="0" borderId="48" xfId="0" applyNumberFormat="1" applyFont="1" applyFill="1" applyBorder="1" applyAlignment="1" applyProtection="1">
      <alignment horizontal="right"/>
      <protection locked="0"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5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46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0" fillId="0" borderId="64" xfId="0" applyBorder="1" applyAlignment="1">
      <alignment/>
    </xf>
    <xf numFmtId="3" fontId="0" fillId="0" borderId="64" xfId="0" applyNumberFormat="1" applyBorder="1" applyAlignment="1">
      <alignment/>
    </xf>
    <xf numFmtId="3" fontId="6" fillId="0" borderId="6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13" xfId="0" applyNumberFormat="1" applyFont="1" applyBorder="1" applyAlignment="1">
      <alignment/>
    </xf>
    <xf numFmtId="3" fontId="0" fillId="0" borderId="19" xfId="0" applyNumberFormat="1" applyFill="1" applyBorder="1" applyAlignment="1">
      <alignment/>
    </xf>
    <xf numFmtId="0" fontId="6" fillId="0" borderId="0" xfId="0" applyFont="1" applyAlignment="1">
      <alignment/>
    </xf>
    <xf numFmtId="185" fontId="0" fillId="0" borderId="0" xfId="0" applyNumberForma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85" fontId="0" fillId="0" borderId="0" xfId="0" applyNumberFormat="1" applyBorder="1" applyAlignment="1">
      <alignment/>
    </xf>
    <xf numFmtId="3" fontId="25" fillId="0" borderId="0" xfId="0" applyNumberFormat="1" applyFont="1" applyFill="1" applyBorder="1" applyAlignment="1" applyProtection="1">
      <alignment/>
      <protection locked="0"/>
    </xf>
    <xf numFmtId="3" fontId="25" fillId="0" borderId="0" xfId="0" applyNumberFormat="1" applyFont="1" applyFill="1" applyBorder="1" applyAlignment="1" applyProtection="1">
      <alignment horizontal="center"/>
      <protection locked="0"/>
    </xf>
    <xf numFmtId="3" fontId="13" fillId="0" borderId="15" xfId="0" applyNumberFormat="1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/>
    </xf>
    <xf numFmtId="3" fontId="12" fillId="0" borderId="46" xfId="0" applyNumberFormat="1" applyFont="1" applyBorder="1" applyAlignment="1">
      <alignment/>
    </xf>
    <xf numFmtId="0" fontId="12" fillId="0" borderId="12" xfId="0" applyFont="1" applyBorder="1" applyAlignment="1">
      <alignment/>
    </xf>
    <xf numFmtId="3" fontId="12" fillId="0" borderId="13" xfId="0" applyNumberFormat="1" applyFont="1" applyBorder="1" applyAlignment="1">
      <alignment/>
    </xf>
    <xf numFmtId="3" fontId="13" fillId="0" borderId="15" xfId="0" applyNumberFormat="1" applyFont="1" applyFill="1" applyBorder="1" applyAlignment="1" applyProtection="1">
      <alignment/>
      <protection locked="0"/>
    </xf>
    <xf numFmtId="3" fontId="13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3" fontId="12" fillId="0" borderId="25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46" xfId="0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19" xfId="0" applyNumberFormat="1" applyFont="1" applyBorder="1" applyAlignment="1">
      <alignment/>
    </xf>
    <xf numFmtId="3" fontId="12" fillId="0" borderId="52" xfId="0" applyNumberFormat="1" applyFont="1" applyBorder="1" applyAlignment="1">
      <alignment/>
    </xf>
    <xf numFmtId="0" fontId="31" fillId="0" borderId="19" xfId="0" applyFont="1" applyBorder="1" applyAlignment="1">
      <alignment/>
    </xf>
    <xf numFmtId="3" fontId="13" fillId="0" borderId="24" xfId="0" applyNumberFormat="1" applyFont="1" applyFill="1" applyBorder="1" applyAlignment="1" applyProtection="1">
      <alignment/>
      <protection locked="0"/>
    </xf>
    <xf numFmtId="0" fontId="13" fillId="0" borderId="24" xfId="0" applyFont="1" applyBorder="1" applyAlignment="1">
      <alignment horizontal="center" vertical="center" wrapText="1"/>
    </xf>
    <xf numFmtId="2" fontId="0" fillId="0" borderId="29" xfId="0" applyNumberFormat="1" applyBorder="1" applyAlignment="1">
      <alignment horizontal="right"/>
    </xf>
    <xf numFmtId="2" fontId="0" fillId="0" borderId="82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6" fillId="0" borderId="11" xfId="0" applyNumberFormat="1" applyFont="1" applyBorder="1" applyAlignment="1">
      <alignment/>
    </xf>
    <xf numFmtId="0" fontId="0" fillId="0" borderId="17" xfId="0" applyBorder="1" applyAlignment="1">
      <alignment/>
    </xf>
    <xf numFmtId="3" fontId="6" fillId="0" borderId="20" xfId="0" applyNumberFormat="1" applyFont="1" applyBorder="1" applyAlignment="1">
      <alignment/>
    </xf>
    <xf numFmtId="0" fontId="0" fillId="0" borderId="65" xfId="0" applyBorder="1" applyAlignment="1">
      <alignment/>
    </xf>
    <xf numFmtId="3" fontId="0" fillId="0" borderId="18" xfId="0" applyNumberFormat="1" applyBorder="1" applyAlignment="1">
      <alignment/>
    </xf>
    <xf numFmtId="0" fontId="6" fillId="0" borderId="12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0" fillId="0" borderId="47" xfId="0" applyBorder="1" applyAlignment="1">
      <alignment/>
    </xf>
    <xf numFmtId="3" fontId="6" fillId="0" borderId="3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3" fontId="6" fillId="0" borderId="60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14" fontId="6" fillId="0" borderId="43" xfId="0" applyNumberFormat="1" applyFont="1" applyBorder="1" applyAlignment="1">
      <alignment horizontal="center" vertical="center"/>
    </xf>
    <xf numFmtId="3" fontId="0" fillId="0" borderId="35" xfId="0" applyNumberFormat="1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3" fontId="6" fillId="0" borderId="34" xfId="0" applyNumberFormat="1" applyFont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14" fontId="6" fillId="0" borderId="30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center" vertical="center"/>
      <protection locked="0"/>
    </xf>
    <xf numFmtId="3" fontId="6" fillId="0" borderId="29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72" xfId="0" applyNumberFormat="1" applyFont="1" applyBorder="1" applyAlignment="1">
      <alignment/>
    </xf>
    <xf numFmtId="3" fontId="6" fillId="0" borderId="84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6" fillId="0" borderId="2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6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3" fontId="0" fillId="0" borderId="70" xfId="0" applyNumberFormat="1" applyBorder="1" applyAlignment="1">
      <alignment/>
    </xf>
    <xf numFmtId="0" fontId="6" fillId="0" borderId="42" xfId="0" applyFont="1" applyBorder="1" applyAlignment="1">
      <alignment horizontal="center" vertical="center"/>
    </xf>
    <xf numFmtId="0" fontId="6" fillId="0" borderId="39" xfId="0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0" fillId="0" borderId="57" xfId="0" applyNumberFormat="1" applyBorder="1" applyAlignment="1">
      <alignment/>
    </xf>
    <xf numFmtId="3" fontId="6" fillId="0" borderId="49" xfId="0" applyNumberFormat="1" applyFont="1" applyBorder="1" applyAlignment="1">
      <alignment/>
    </xf>
    <xf numFmtId="0" fontId="0" fillId="0" borderId="31" xfId="0" applyBorder="1" applyAlignment="1">
      <alignment/>
    </xf>
    <xf numFmtId="3" fontId="0" fillId="0" borderId="27" xfId="0" applyNumberFormat="1" applyBorder="1" applyAlignment="1">
      <alignment/>
    </xf>
    <xf numFmtId="0" fontId="6" fillId="0" borderId="13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21" fillId="0" borderId="0" xfId="0" applyFont="1" applyBorder="1" applyAlignment="1">
      <alignment/>
    </xf>
    <xf numFmtId="0" fontId="8" fillId="0" borderId="15" xfId="0" applyFont="1" applyBorder="1" applyAlignment="1">
      <alignment wrapText="1"/>
    </xf>
    <xf numFmtId="0" fontId="6" fillId="0" borderId="47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30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8" fillId="0" borderId="3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3" fontId="8" fillId="0" borderId="27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17" fillId="0" borderId="39" xfId="0" applyNumberFormat="1" applyFont="1" applyBorder="1" applyAlignment="1">
      <alignment/>
    </xf>
    <xf numFmtId="3" fontId="17" fillId="0" borderId="49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0" fillId="0" borderId="54" xfId="0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64" xfId="0" applyNumberFormat="1" applyFont="1" applyBorder="1" applyAlignment="1">
      <alignment horizontal="center"/>
    </xf>
    <xf numFmtId="9" fontId="0" fillId="0" borderId="64" xfId="0" applyNumberFormat="1" applyFont="1" applyBorder="1" applyAlignment="1">
      <alignment horizontal="center"/>
    </xf>
    <xf numFmtId="3" fontId="0" fillId="0" borderId="64" xfId="0" applyNumberFormat="1" applyFont="1" applyBorder="1" applyAlignment="1">
      <alignment/>
    </xf>
    <xf numFmtId="3" fontId="9" fillId="0" borderId="46" xfId="0" applyNumberFormat="1" applyFont="1" applyFill="1" applyBorder="1" applyAlignment="1" applyProtection="1">
      <alignment/>
      <protection locked="0"/>
    </xf>
    <xf numFmtId="3" fontId="9" fillId="0" borderId="13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Border="1" applyAlignment="1">
      <alignment/>
    </xf>
    <xf numFmtId="14" fontId="0" fillId="0" borderId="23" xfId="0" applyNumberFormat="1" applyBorder="1" applyAlignment="1">
      <alignment/>
    </xf>
    <xf numFmtId="0" fontId="0" fillId="0" borderId="55" xfId="0" applyBorder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65" xfId="0" applyFill="1" applyBorder="1" applyAlignment="1">
      <alignment/>
    </xf>
    <xf numFmtId="3" fontId="8" fillId="0" borderId="64" xfId="0" applyNumberFormat="1" applyFont="1" applyBorder="1" applyAlignment="1">
      <alignment/>
    </xf>
    <xf numFmtId="3" fontId="0" fillId="0" borderId="82" xfId="0" applyNumberFormat="1" applyBorder="1" applyAlignment="1">
      <alignment/>
    </xf>
    <xf numFmtId="0" fontId="6" fillId="0" borderId="15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85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6" fillId="0" borderId="34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3" fillId="0" borderId="0" xfId="0" applyFont="1" applyAlignment="1">
      <alignment/>
    </xf>
    <xf numFmtId="0" fontId="34" fillId="0" borderId="70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4" fillId="0" borderId="39" xfId="0" applyFont="1" applyBorder="1" applyAlignment="1">
      <alignment/>
    </xf>
    <xf numFmtId="3" fontId="23" fillId="0" borderId="46" xfId="0" applyNumberFormat="1" applyFont="1" applyBorder="1" applyAlignment="1">
      <alignment/>
    </xf>
    <xf numFmtId="3" fontId="34" fillId="0" borderId="16" xfId="0" applyNumberFormat="1" applyFont="1" applyBorder="1" applyAlignment="1">
      <alignment/>
    </xf>
    <xf numFmtId="3" fontId="34" fillId="0" borderId="18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0" fontId="23" fillId="0" borderId="40" xfId="0" applyFont="1" applyBorder="1" applyAlignment="1">
      <alignment wrapText="1"/>
    </xf>
    <xf numFmtId="3" fontId="23" fillId="0" borderId="13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3" fontId="34" fillId="0" borderId="11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0" fontId="34" fillId="0" borderId="40" xfId="0" applyFont="1" applyBorder="1" applyAlignment="1">
      <alignment wrapText="1"/>
    </xf>
    <xf numFmtId="3" fontId="34" fillId="0" borderId="13" xfId="0" applyNumberFormat="1" applyFont="1" applyBorder="1" applyAlignment="1">
      <alignment/>
    </xf>
    <xf numFmtId="3" fontId="34" fillId="0" borderId="23" xfId="0" applyNumberFormat="1" applyFont="1" applyBorder="1" applyAlignment="1">
      <alignment/>
    </xf>
    <xf numFmtId="3" fontId="34" fillId="0" borderId="26" xfId="0" applyNumberFormat="1" applyFont="1" applyBorder="1" applyAlignment="1">
      <alignment/>
    </xf>
    <xf numFmtId="0" fontId="34" fillId="0" borderId="41" xfId="0" applyFont="1" applyBorder="1" applyAlignment="1">
      <alignment wrapText="1"/>
    </xf>
    <xf numFmtId="3" fontId="34" fillId="0" borderId="19" xfId="0" applyNumberFormat="1" applyFont="1" applyBorder="1" applyAlignment="1">
      <alignment/>
    </xf>
    <xf numFmtId="3" fontId="34" fillId="0" borderId="17" xfId="0" applyNumberFormat="1" applyFont="1" applyBorder="1" applyAlignment="1">
      <alignment/>
    </xf>
    <xf numFmtId="3" fontId="34" fillId="0" borderId="30" xfId="0" applyNumberFormat="1" applyFont="1" applyBorder="1" applyAlignment="1">
      <alignment/>
    </xf>
    <xf numFmtId="3" fontId="34" fillId="0" borderId="55" xfId="0" applyNumberFormat="1" applyFont="1" applyBorder="1" applyAlignment="1">
      <alignment/>
    </xf>
    <xf numFmtId="3" fontId="34" fillId="0" borderId="52" xfId="0" applyNumberFormat="1" applyFont="1" applyBorder="1" applyAlignment="1">
      <alignment/>
    </xf>
    <xf numFmtId="3" fontId="34" fillId="0" borderId="20" xfId="0" applyNumberFormat="1" applyFont="1" applyBorder="1" applyAlignment="1">
      <alignment/>
    </xf>
    <xf numFmtId="0" fontId="34" fillId="0" borderId="42" xfId="0" applyFont="1" applyBorder="1" applyAlignment="1">
      <alignment wrapText="1"/>
    </xf>
    <xf numFmtId="3" fontId="34" fillId="0" borderId="10" xfId="0" applyNumberFormat="1" applyFont="1" applyBorder="1" applyAlignment="1">
      <alignment/>
    </xf>
    <xf numFmtId="3" fontId="34" fillId="0" borderId="15" xfId="0" applyNumberFormat="1" applyFont="1" applyBorder="1" applyAlignment="1">
      <alignment/>
    </xf>
    <xf numFmtId="3" fontId="34" fillId="0" borderId="14" xfId="0" applyNumberFormat="1" applyFont="1" applyBorder="1" applyAlignment="1">
      <alignment/>
    </xf>
    <xf numFmtId="3" fontId="34" fillId="0" borderId="21" xfId="0" applyNumberFormat="1" applyFont="1" applyBorder="1" applyAlignment="1">
      <alignment/>
    </xf>
    <xf numFmtId="3" fontId="34" fillId="0" borderId="24" xfId="0" applyNumberFormat="1" applyFont="1" applyBorder="1" applyAlignment="1">
      <alignment/>
    </xf>
    <xf numFmtId="0" fontId="23" fillId="0" borderId="41" xfId="0" applyFont="1" applyBorder="1" applyAlignment="1">
      <alignment wrapText="1"/>
    </xf>
    <xf numFmtId="3" fontId="23" fillId="0" borderId="19" xfId="0" applyNumberFormat="1" applyFont="1" applyBorder="1" applyAlignment="1">
      <alignment/>
    </xf>
    <xf numFmtId="3" fontId="34" fillId="0" borderId="47" xfId="0" applyNumberFormat="1" applyFont="1" applyBorder="1" applyAlignment="1">
      <alignment/>
    </xf>
    <xf numFmtId="3" fontId="23" fillId="0" borderId="55" xfId="0" applyNumberFormat="1" applyFont="1" applyBorder="1" applyAlignment="1">
      <alignment/>
    </xf>
    <xf numFmtId="3" fontId="23" fillId="0" borderId="52" xfId="0" applyNumberFormat="1" applyFont="1" applyBorder="1" applyAlignment="1">
      <alignment/>
    </xf>
    <xf numFmtId="0" fontId="34" fillId="0" borderId="40" xfId="0" applyFont="1" applyBorder="1" applyAlignment="1">
      <alignment horizontal="left" wrapText="1"/>
    </xf>
    <xf numFmtId="3" fontId="6" fillId="0" borderId="0" xfId="0" applyNumberFormat="1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/>
    </xf>
    <xf numFmtId="3" fontId="6" fillId="0" borderId="25" xfId="0" applyNumberFormat="1" applyFont="1" applyBorder="1" applyAlignment="1">
      <alignment horizontal="center"/>
    </xf>
    <xf numFmtId="0" fontId="6" fillId="0" borderId="5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2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6" xfId="0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0" fontId="8" fillId="0" borderId="25" xfId="0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8" fillId="0" borderId="16" xfId="0" applyFont="1" applyBorder="1" applyAlignment="1">
      <alignment horizontal="right"/>
    </xf>
    <xf numFmtId="0" fontId="8" fillId="0" borderId="83" xfId="0" applyFont="1" applyBorder="1" applyAlignment="1">
      <alignment/>
    </xf>
    <xf numFmtId="0" fontId="6" fillId="0" borderId="24" xfId="0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26" xfId="0" applyFont="1" applyBorder="1" applyAlignment="1">
      <alignment/>
    </xf>
    <xf numFmtId="3" fontId="6" fillId="0" borderId="26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28" xfId="0" applyFont="1" applyBorder="1" applyAlignment="1">
      <alignment/>
    </xf>
    <xf numFmtId="3" fontId="8" fillId="0" borderId="52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55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8" fillId="0" borderId="54" xfId="0" applyFont="1" applyBorder="1" applyAlignment="1">
      <alignment/>
    </xf>
    <xf numFmtId="0" fontId="6" fillId="0" borderId="15" xfId="0" applyFont="1" applyBorder="1" applyAlignment="1">
      <alignment horizontal="right"/>
    </xf>
    <xf numFmtId="49" fontId="6" fillId="0" borderId="90" xfId="0" applyNumberFormat="1" applyFont="1" applyBorder="1" applyAlignment="1">
      <alignment horizontal="right"/>
    </xf>
    <xf numFmtId="0" fontId="6" fillId="0" borderId="91" xfId="0" applyFont="1" applyBorder="1" applyAlignment="1">
      <alignment/>
    </xf>
    <xf numFmtId="3" fontId="6" fillId="0" borderId="91" xfId="0" applyNumberFormat="1" applyFont="1" applyBorder="1" applyAlignment="1">
      <alignment/>
    </xf>
    <xf numFmtId="3" fontId="6" fillId="0" borderId="92" xfId="0" applyNumberFormat="1" applyFont="1" applyBorder="1" applyAlignment="1">
      <alignment/>
    </xf>
    <xf numFmtId="3" fontId="6" fillId="0" borderId="93" xfId="0" applyNumberFormat="1" applyFont="1" applyBorder="1" applyAlignment="1">
      <alignment/>
    </xf>
    <xf numFmtId="3" fontId="6" fillId="0" borderId="90" xfId="0" applyNumberFormat="1" applyFont="1" applyBorder="1" applyAlignment="1">
      <alignment/>
    </xf>
    <xf numFmtId="3" fontId="6" fillId="0" borderId="94" xfId="0" applyNumberFormat="1" applyFont="1" applyBorder="1" applyAlignment="1">
      <alignment/>
    </xf>
    <xf numFmtId="3" fontId="6" fillId="0" borderId="95" xfId="0" applyNumberFormat="1" applyFont="1" applyBorder="1" applyAlignment="1">
      <alignment/>
    </xf>
    <xf numFmtId="0" fontId="6" fillId="0" borderId="65" xfId="0" applyFont="1" applyBorder="1" applyAlignment="1">
      <alignment/>
    </xf>
    <xf numFmtId="0" fontId="6" fillId="0" borderId="54" xfId="0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3" fontId="6" fillId="0" borderId="82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3" fontId="6" fillId="0" borderId="80" xfId="0" applyNumberFormat="1" applyFont="1" applyBorder="1" applyAlignment="1">
      <alignment/>
    </xf>
    <xf numFmtId="0" fontId="6" fillId="0" borderId="71" xfId="0" applyFont="1" applyBorder="1" applyAlignment="1">
      <alignment/>
    </xf>
    <xf numFmtId="0" fontId="6" fillId="0" borderId="83" xfId="0" applyFont="1" applyBorder="1" applyAlignment="1">
      <alignment/>
    </xf>
    <xf numFmtId="3" fontId="6" fillId="0" borderId="8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2" fillId="0" borderId="0" xfId="0" applyFont="1" applyAlignment="1">
      <alignment/>
    </xf>
    <xf numFmtId="0" fontId="24" fillId="0" borderId="34" xfId="0" applyFont="1" applyBorder="1" applyAlignment="1">
      <alignment/>
    </xf>
    <xf numFmtId="0" fontId="24" fillId="0" borderId="10" xfId="0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34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0" fontId="6" fillId="0" borderId="65" xfId="0" applyFont="1" applyBorder="1" applyAlignment="1">
      <alignment horizontal="right"/>
    </xf>
    <xf numFmtId="49" fontId="6" fillId="0" borderId="65" xfId="0" applyNumberFormat="1" applyFont="1" applyBorder="1" applyAlignment="1">
      <alignment horizontal="right"/>
    </xf>
    <xf numFmtId="0" fontId="24" fillId="0" borderId="34" xfId="0" applyFont="1" applyBorder="1" applyAlignment="1">
      <alignment horizontal="right"/>
    </xf>
    <xf numFmtId="3" fontId="24" fillId="0" borderId="24" xfId="0" applyNumberFormat="1" applyFont="1" applyBorder="1" applyAlignment="1">
      <alignment/>
    </xf>
    <xf numFmtId="3" fontId="24" fillId="0" borderId="34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3" fillId="0" borderId="0" xfId="0" applyFont="1" applyAlignment="1">
      <alignment/>
    </xf>
    <xf numFmtId="0" fontId="24" fillId="0" borderId="24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horizontal="left"/>
    </xf>
    <xf numFmtId="0" fontId="24" fillId="0" borderId="38" xfId="0" applyFont="1" applyBorder="1" applyAlignment="1">
      <alignment horizontal="right"/>
    </xf>
    <xf numFmtId="0" fontId="24" fillId="0" borderId="54" xfId="0" applyFont="1" applyBorder="1" applyAlignment="1">
      <alignment/>
    </xf>
    <xf numFmtId="3" fontId="24" fillId="0" borderId="54" xfId="0" applyNumberFormat="1" applyFont="1" applyBorder="1" applyAlignment="1">
      <alignment/>
    </xf>
    <xf numFmtId="3" fontId="24" fillId="0" borderId="38" xfId="0" applyNumberFormat="1" applyFont="1" applyBorder="1" applyAlignment="1">
      <alignment/>
    </xf>
    <xf numFmtId="3" fontId="24" fillId="0" borderId="64" xfId="0" applyNumberFormat="1" applyFont="1" applyBorder="1" applyAlignment="1">
      <alignment/>
    </xf>
    <xf numFmtId="3" fontId="24" fillId="0" borderId="65" xfId="0" applyNumberFormat="1" applyFont="1" applyBorder="1" applyAlignment="1">
      <alignment/>
    </xf>
    <xf numFmtId="3" fontId="24" fillId="0" borderId="82" xfId="0" applyNumberFormat="1" applyFont="1" applyBorder="1" applyAlignment="1">
      <alignment/>
    </xf>
    <xf numFmtId="3" fontId="24" fillId="0" borderId="75" xfId="0" applyNumberFormat="1" applyFont="1" applyBorder="1" applyAlignment="1">
      <alignment/>
    </xf>
    <xf numFmtId="0" fontId="6" fillId="0" borderId="72" xfId="0" applyFont="1" applyBorder="1" applyAlignment="1">
      <alignment/>
    </xf>
    <xf numFmtId="49" fontId="6" fillId="0" borderId="15" xfId="0" applyNumberFormat="1" applyFont="1" applyBorder="1" applyAlignment="1">
      <alignment horizontal="right"/>
    </xf>
    <xf numFmtId="3" fontId="0" fillId="0" borderId="29" xfId="0" applyNumberFormat="1" applyBorder="1" applyAlignment="1">
      <alignment/>
    </xf>
    <xf numFmtId="0" fontId="6" fillId="0" borderId="80" xfId="0" applyFont="1" applyBorder="1" applyAlignment="1">
      <alignment/>
    </xf>
    <xf numFmtId="0" fontId="6" fillId="0" borderId="58" xfId="0" applyFont="1" applyBorder="1" applyAlignment="1">
      <alignment/>
    </xf>
    <xf numFmtId="3" fontId="6" fillId="0" borderId="58" xfId="0" applyNumberFormat="1" applyFont="1" applyBorder="1" applyAlignment="1">
      <alignment/>
    </xf>
    <xf numFmtId="0" fontId="6" fillId="0" borderId="46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6" fillId="0" borderId="46" xfId="0" applyFont="1" applyBorder="1" applyAlignment="1">
      <alignment/>
    </xf>
    <xf numFmtId="14" fontId="0" fillId="0" borderId="13" xfId="0" applyNumberForma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64" xfId="0" applyFont="1" applyBorder="1" applyAlignment="1">
      <alignment/>
    </xf>
    <xf numFmtId="3" fontId="6" fillId="0" borderId="64" xfId="0" applyNumberFormat="1" applyFont="1" applyBorder="1" applyAlignment="1">
      <alignment/>
    </xf>
    <xf numFmtId="0" fontId="6" fillId="0" borderId="64" xfId="0" applyFont="1" applyBorder="1" applyAlignment="1">
      <alignment/>
    </xf>
    <xf numFmtId="0" fontId="0" fillId="0" borderId="80" xfId="0" applyBorder="1" applyAlignment="1">
      <alignment/>
    </xf>
    <xf numFmtId="3" fontId="0" fillId="0" borderId="80" xfId="0" applyNumberFormat="1" applyBorder="1" applyAlignment="1">
      <alignment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65" xfId="0" applyFont="1" applyBorder="1" applyAlignment="1">
      <alignment horizontal="left"/>
    </xf>
    <xf numFmtId="3" fontId="6" fillId="0" borderId="82" xfId="0" applyNumberFormat="1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7" fillId="0" borderId="31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3" fontId="17" fillId="0" borderId="59" xfId="0" applyNumberFormat="1" applyFont="1" applyBorder="1" applyAlignment="1">
      <alignment horizontal="right" vertical="center" wrapText="1"/>
    </xf>
    <xf numFmtId="3" fontId="17" fillId="0" borderId="43" xfId="0" applyNumberFormat="1" applyFont="1" applyBorder="1" applyAlignment="1">
      <alignment horizontal="right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3" fontId="0" fillId="0" borderId="58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1" fillId="0" borderId="34" xfId="0" applyNumberFormat="1" applyFont="1" applyFill="1" applyBorder="1" applyAlignment="1" applyProtection="1">
      <alignment horizontal="center" wrapText="1"/>
      <protection locked="0"/>
    </xf>
    <xf numFmtId="3" fontId="1" fillId="0" borderId="45" xfId="0" applyNumberFormat="1" applyFont="1" applyFill="1" applyBorder="1" applyAlignment="1" applyProtection="1">
      <alignment horizontal="center" wrapText="1"/>
      <protection locked="0"/>
    </xf>
    <xf numFmtId="3" fontId="1" fillId="0" borderId="60" xfId="0" applyNumberFormat="1" applyFont="1" applyFill="1" applyBorder="1" applyAlignment="1" applyProtection="1">
      <alignment horizontal="center" wrapText="1"/>
      <protection locked="0"/>
    </xf>
    <xf numFmtId="3" fontId="1" fillId="0" borderId="63" xfId="0" applyNumberFormat="1" applyFont="1" applyFill="1" applyBorder="1" applyAlignment="1" applyProtection="1">
      <alignment horizontal="center"/>
      <protection locked="0"/>
    </xf>
    <xf numFmtId="3" fontId="1" fillId="0" borderId="56" xfId="0" applyNumberFormat="1" applyFont="1" applyFill="1" applyBorder="1" applyAlignment="1" applyProtection="1">
      <alignment horizontal="center"/>
      <protection locked="0"/>
    </xf>
    <xf numFmtId="3" fontId="1" fillId="0" borderId="34" xfId="0" applyNumberFormat="1" applyFont="1" applyFill="1" applyBorder="1" applyAlignment="1" applyProtection="1">
      <alignment horizontal="center"/>
      <protection locked="0"/>
    </xf>
    <xf numFmtId="3" fontId="1" fillId="0" borderId="45" xfId="0" applyNumberFormat="1" applyFont="1" applyFill="1" applyBorder="1" applyAlignment="1" applyProtection="1">
      <alignment horizontal="center"/>
      <protection locked="0"/>
    </xf>
    <xf numFmtId="3" fontId="1" fillId="0" borderId="6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0" fontId="18" fillId="0" borderId="24" xfId="58" applyFont="1" applyBorder="1" applyAlignment="1">
      <alignment horizontal="left"/>
      <protection/>
    </xf>
    <xf numFmtId="0" fontId="18" fillId="0" borderId="45" xfId="58" applyFont="1" applyBorder="1" applyAlignment="1">
      <alignment horizontal="left"/>
      <protection/>
    </xf>
    <xf numFmtId="0" fontId="18" fillId="0" borderId="60" xfId="58" applyFont="1" applyBorder="1" applyAlignment="1">
      <alignment horizontal="left"/>
      <protection/>
    </xf>
    <xf numFmtId="0" fontId="18" fillId="0" borderId="34" xfId="58" applyFont="1" applyBorder="1" applyAlignment="1">
      <alignment horizontal="center"/>
      <protection/>
    </xf>
    <xf numFmtId="0" fontId="18" fillId="0" borderId="45" xfId="58" applyFont="1" applyBorder="1" applyAlignment="1">
      <alignment horizontal="center"/>
      <protection/>
    </xf>
    <xf numFmtId="0" fontId="18" fillId="0" borderId="60" xfId="58" applyFont="1" applyBorder="1" applyAlignment="1">
      <alignment horizontal="center"/>
      <protection/>
    </xf>
    <xf numFmtId="0" fontId="18" fillId="0" borderId="34" xfId="58" applyFont="1" applyBorder="1" applyAlignment="1">
      <alignment horizontal="left"/>
      <protection/>
    </xf>
    <xf numFmtId="0" fontId="18" fillId="0" borderId="45" xfId="58" applyFont="1" applyBorder="1" applyAlignment="1">
      <alignment horizontal="left"/>
      <protection/>
    </xf>
    <xf numFmtId="0" fontId="18" fillId="0" borderId="60" xfId="58" applyFont="1" applyBorder="1" applyAlignment="1">
      <alignment horizontal="left"/>
      <protection/>
    </xf>
    <xf numFmtId="3" fontId="19" fillId="0" borderId="34" xfId="0" applyNumberFormat="1" applyFont="1" applyBorder="1" applyAlignment="1">
      <alignment horizontal="center"/>
    </xf>
    <xf numFmtId="3" fontId="19" fillId="0" borderId="45" xfId="0" applyNumberFormat="1" applyFont="1" applyBorder="1" applyAlignment="1">
      <alignment horizontal="center"/>
    </xf>
    <xf numFmtId="3" fontId="19" fillId="0" borderId="60" xfId="0" applyNumberFormat="1" applyFont="1" applyBorder="1" applyAlignment="1">
      <alignment horizontal="center"/>
    </xf>
    <xf numFmtId="0" fontId="18" fillId="0" borderId="58" xfId="58" applyFont="1" applyBorder="1" applyAlignment="1">
      <alignment horizontal="center"/>
      <protection/>
    </xf>
    <xf numFmtId="3" fontId="19" fillId="0" borderId="24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3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4" xfId="0" applyNumberFormat="1" applyFont="1" applyFill="1" applyBorder="1" applyAlignment="1" applyProtection="1">
      <alignment horizontal="center" wrapText="1"/>
      <protection locked="0"/>
    </xf>
    <xf numFmtId="3" fontId="11" fillId="0" borderId="45" xfId="0" applyNumberFormat="1" applyFont="1" applyFill="1" applyBorder="1" applyAlignment="1" applyProtection="1">
      <alignment horizontal="center" wrapText="1"/>
      <protection locked="0"/>
    </xf>
    <xf numFmtId="3" fontId="11" fillId="0" borderId="60" xfId="0" applyNumberFormat="1" applyFont="1" applyFill="1" applyBorder="1" applyAlignment="1" applyProtection="1">
      <alignment horizontal="center" wrapText="1"/>
      <protection locked="0"/>
    </xf>
    <xf numFmtId="3" fontId="11" fillId="0" borderId="6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8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3" fontId="11" fillId="0" borderId="61" xfId="0" applyNumberFormat="1" applyFont="1" applyFill="1" applyBorder="1" applyAlignment="1" applyProtection="1">
      <alignment horizontal="center" vertical="center"/>
      <protection locked="0"/>
    </xf>
    <xf numFmtId="3" fontId="11" fillId="0" borderId="80" xfId="0" applyNumberFormat="1" applyFont="1" applyFill="1" applyBorder="1" applyAlignment="1" applyProtection="1">
      <alignment horizontal="center" vertical="center"/>
      <protection locked="0"/>
    </xf>
    <xf numFmtId="3" fontId="11" fillId="0" borderId="6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3" fontId="11" fillId="0" borderId="21" xfId="0" applyNumberFormat="1" applyFont="1" applyFill="1" applyBorder="1" applyAlignment="1" applyProtection="1">
      <alignment horizontal="center" wrapText="1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3" fontId="32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71" fontId="10" fillId="0" borderId="0" xfId="0" applyNumberFormat="1" applyFont="1" applyFill="1" applyBorder="1" applyAlignment="1" applyProtection="1">
      <alignment horizontal="center"/>
      <protection locked="0"/>
    </xf>
    <xf numFmtId="171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50" xfId="57" applyFont="1" applyBorder="1" applyAlignment="1">
      <alignment horizontal="center" vertical="center"/>
      <protection/>
    </xf>
    <xf numFmtId="0" fontId="0" fillId="0" borderId="65" xfId="57" applyBorder="1" applyAlignment="1">
      <alignment horizontal="center" vertical="center"/>
      <protection/>
    </xf>
    <xf numFmtId="0" fontId="0" fillId="0" borderId="71" xfId="57" applyBorder="1" applyAlignment="1">
      <alignment horizontal="center" vertical="center"/>
      <protection/>
    </xf>
    <xf numFmtId="3" fontId="0" fillId="0" borderId="69" xfId="57" applyNumberFormat="1" applyFont="1" applyBorder="1" applyAlignment="1">
      <alignment horizontal="center" vertical="center" wrapText="1"/>
      <protection/>
    </xf>
    <xf numFmtId="3" fontId="0" fillId="0" borderId="64" xfId="57" applyNumberFormat="1" applyFont="1" applyBorder="1" applyAlignment="1">
      <alignment horizontal="center" vertical="center" wrapText="1"/>
      <protection/>
    </xf>
    <xf numFmtId="3" fontId="0" fillId="0" borderId="72" xfId="57" applyNumberFormat="1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48" xfId="0" applyFont="1" applyBorder="1" applyAlignment="1">
      <alignment horizontal="center" vertical="center" wrapText="1"/>
    </xf>
    <xf numFmtId="3" fontId="10" fillId="0" borderId="6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1" fontId="10" fillId="0" borderId="69" xfId="0" applyNumberFormat="1" applyFont="1" applyFill="1" applyBorder="1" applyAlignment="1" applyProtection="1">
      <alignment horizontal="center" vertical="center"/>
      <protection locked="0"/>
    </xf>
    <xf numFmtId="1" fontId="10" fillId="0" borderId="72" xfId="0" applyNumberFormat="1" applyFont="1" applyFill="1" applyBorder="1" applyAlignment="1" applyProtection="1">
      <alignment horizontal="center" vertical="center"/>
      <protection locked="0"/>
    </xf>
    <xf numFmtId="1" fontId="10" fillId="0" borderId="68" xfId="0" applyNumberFormat="1" applyFont="1" applyFill="1" applyBorder="1" applyAlignment="1" applyProtection="1">
      <alignment horizontal="center" vertical="center"/>
      <protection locked="0"/>
    </xf>
    <xf numFmtId="1" fontId="10" fillId="0" borderId="79" xfId="0" applyNumberFormat="1" applyFont="1" applyFill="1" applyBorder="1" applyAlignment="1" applyProtection="1">
      <alignment horizontal="center" vertical="center"/>
      <protection locked="0"/>
    </xf>
    <xf numFmtId="1" fontId="10" fillId="0" borderId="61" xfId="0" applyNumberFormat="1" applyFont="1" applyFill="1" applyBorder="1" applyAlignment="1" applyProtection="1">
      <alignment horizontal="center" vertical="center"/>
      <protection locked="0"/>
    </xf>
    <xf numFmtId="1" fontId="10" fillId="0" borderId="44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3" fontId="0" fillId="0" borderId="58" xfId="0" applyNumberFormat="1" applyFont="1" applyFill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0" fillId="0" borderId="4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63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8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Munka1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10_mell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3_m&#243;d\2013_z&#225;rsz&#225;mad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"/>
      <sheetName val="Kiadás"/>
      <sheetName val="Munka1"/>
      <sheetName val="1_mell"/>
      <sheetName val="pénzkészlet"/>
      <sheetName val="2_mell"/>
      <sheetName val="3_mell"/>
      <sheetName val="4_mell"/>
      <sheetName val="5_mell"/>
      <sheetName val="6_mell"/>
      <sheetName val="7_mell"/>
      <sheetName val="8_mell"/>
      <sheetName val="9_mell"/>
      <sheetName val="10_mell"/>
      <sheetName val="11_mell"/>
      <sheetName val="12_mell"/>
      <sheetName val="13_mell"/>
    </sheetNames>
    <sheetDataSet>
      <sheetData sheetId="5">
        <row r="9">
          <cell r="C9">
            <v>40217</v>
          </cell>
        </row>
      </sheetData>
      <sheetData sheetId="9">
        <row r="22">
          <cell r="F22">
            <v>52335</v>
          </cell>
        </row>
        <row r="39">
          <cell r="B39">
            <v>236934</v>
          </cell>
          <cell r="F39">
            <v>58751</v>
          </cell>
          <cell r="J39">
            <v>204272</v>
          </cell>
        </row>
        <row r="51">
          <cell r="J51">
            <v>11284</v>
          </cell>
        </row>
      </sheetData>
      <sheetData sheetId="11">
        <row r="11">
          <cell r="B11">
            <v>8000</v>
          </cell>
        </row>
        <row r="36">
          <cell r="B36">
            <v>67238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8"/>
  <sheetViews>
    <sheetView zoomScalePageLayoutView="0" workbookViewId="0" topLeftCell="A1">
      <pane xSplit="5" ySplit="8" topLeftCell="F13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T7" sqref="T7"/>
    </sheetView>
  </sheetViews>
  <sheetFormatPr defaultColWidth="9.140625" defaultRowHeight="12.75"/>
  <cols>
    <col min="1" max="1" width="6.28125" style="0" bestFit="1" customWidth="1"/>
    <col min="2" max="2" width="32.140625" style="0" customWidth="1"/>
    <col min="3" max="3" width="21.421875" style="0" bestFit="1" customWidth="1"/>
    <col min="4" max="4" width="10.57421875" style="0" bestFit="1" customWidth="1"/>
    <col min="5" max="5" width="12.7109375" style="0" bestFit="1" customWidth="1"/>
    <col min="6" max="6" width="11.28125" style="0" customWidth="1"/>
    <col min="7" max="7" width="11.140625" style="0" bestFit="1" customWidth="1"/>
    <col min="8" max="8" width="12.00390625" style="0" customWidth="1"/>
    <col min="9" max="10" width="12.8515625" style="0" customWidth="1"/>
    <col min="11" max="12" width="10.28125" style="0" customWidth="1"/>
    <col min="14" max="14" width="11.140625" style="0" customWidth="1"/>
    <col min="15" max="15" width="10.140625" style="0" bestFit="1" customWidth="1"/>
    <col min="16" max="16" width="9.8515625" style="0" bestFit="1" customWidth="1"/>
    <col min="17" max="17" width="9.8515625" style="0" customWidth="1"/>
    <col min="18" max="18" width="11.421875" style="0" bestFit="1" customWidth="1"/>
    <col min="19" max="19" width="11.7109375" style="0" customWidth="1"/>
    <col min="20" max="20" width="12.421875" style="0" customWidth="1"/>
    <col min="21" max="21" width="12.7109375" style="0" bestFit="1" customWidth="1"/>
  </cols>
  <sheetData>
    <row r="1" spans="1:20" ht="12.75">
      <c r="A1" s="467"/>
      <c r="E1" s="468"/>
      <c r="G1" s="67"/>
      <c r="S1" s="1853" t="s">
        <v>209</v>
      </c>
      <c r="T1" s="1853"/>
    </row>
    <row r="2" spans="1:20" ht="13.5" thickBot="1">
      <c r="A2" s="467"/>
      <c r="I2" s="8"/>
      <c r="R2" s="469"/>
      <c r="S2" s="469"/>
      <c r="T2" s="469"/>
    </row>
    <row r="3" spans="1:20" ht="12.75" customHeight="1">
      <c r="A3" s="470"/>
      <c r="B3" s="1854" t="s">
        <v>1153</v>
      </c>
      <c r="C3" s="1856" t="s">
        <v>210</v>
      </c>
      <c r="D3" s="1858" t="s">
        <v>1262</v>
      </c>
      <c r="E3" s="1860" t="s">
        <v>1158</v>
      </c>
      <c r="F3" s="1854" t="s">
        <v>211</v>
      </c>
      <c r="G3" s="1856" t="s">
        <v>1527</v>
      </c>
      <c r="H3" s="1856" t="s">
        <v>1284</v>
      </c>
      <c r="I3" s="1856" t="s">
        <v>212</v>
      </c>
      <c r="J3" s="1862" t="s">
        <v>86</v>
      </c>
      <c r="K3" s="1856" t="s">
        <v>92</v>
      </c>
      <c r="L3" s="1856" t="s">
        <v>1285</v>
      </c>
      <c r="M3" s="1856" t="s">
        <v>213</v>
      </c>
      <c r="N3" s="1864" t="s">
        <v>214</v>
      </c>
      <c r="O3" s="1864"/>
      <c r="P3" s="1864" t="s">
        <v>215</v>
      </c>
      <c r="Q3" s="1864"/>
      <c r="R3" s="1862" t="s">
        <v>612</v>
      </c>
      <c r="S3" s="1865" t="s">
        <v>216</v>
      </c>
      <c r="T3" s="1867" t="s">
        <v>217</v>
      </c>
    </row>
    <row r="4" spans="1:20" ht="20.25" customHeight="1" thickBot="1">
      <c r="A4" s="471"/>
      <c r="B4" s="1855"/>
      <c r="C4" s="1857"/>
      <c r="D4" s="1859"/>
      <c r="E4" s="1861"/>
      <c r="F4" s="1855"/>
      <c r="G4" s="1857"/>
      <c r="H4" s="1857"/>
      <c r="I4" s="1857"/>
      <c r="J4" s="1863"/>
      <c r="K4" s="1857"/>
      <c r="L4" s="1857"/>
      <c r="M4" s="1857"/>
      <c r="N4" s="472" t="s">
        <v>218</v>
      </c>
      <c r="O4" s="472" t="s">
        <v>219</v>
      </c>
      <c r="P4" s="472" t="s">
        <v>218</v>
      </c>
      <c r="Q4" s="472" t="s">
        <v>219</v>
      </c>
      <c r="R4" s="1863"/>
      <c r="S4" s="1866"/>
      <c r="T4" s="1868"/>
    </row>
    <row r="5" spans="1:20" ht="12.75">
      <c r="A5" s="471"/>
      <c r="B5" s="473"/>
      <c r="C5" s="473"/>
      <c r="D5" s="473"/>
      <c r="E5" s="474"/>
      <c r="F5" s="473"/>
      <c r="G5" s="473"/>
      <c r="H5" s="473"/>
      <c r="I5" s="473"/>
      <c r="J5" s="473" t="s">
        <v>220</v>
      </c>
      <c r="K5" s="473" t="s">
        <v>221</v>
      </c>
      <c r="L5" s="473"/>
      <c r="M5" s="473"/>
      <c r="N5" s="473"/>
      <c r="O5" s="473"/>
      <c r="P5" s="473"/>
      <c r="Q5" s="473"/>
      <c r="R5" s="473"/>
      <c r="S5" s="473"/>
      <c r="T5" s="473"/>
    </row>
    <row r="6" spans="1:20" ht="13.5" thickBot="1">
      <c r="A6" s="467"/>
      <c r="B6" s="475" t="s">
        <v>1217</v>
      </c>
      <c r="C6" s="476"/>
      <c r="D6" s="477"/>
      <c r="E6" s="478"/>
      <c r="F6" s="479"/>
      <c r="G6" s="479"/>
      <c r="H6" s="479"/>
      <c r="I6" s="479"/>
      <c r="J6" s="479"/>
      <c r="K6" s="479"/>
      <c r="L6" s="479"/>
      <c r="M6" s="479"/>
      <c r="N6" s="479"/>
      <c r="O6" s="480"/>
      <c r="P6" s="480"/>
      <c r="Q6" s="479"/>
      <c r="R6" s="479"/>
      <c r="S6" s="479"/>
      <c r="T6" s="479" t="s">
        <v>786</v>
      </c>
    </row>
    <row r="7" spans="1:21" ht="13.5" thickBot="1">
      <c r="A7" s="467"/>
      <c r="B7" s="481" t="s">
        <v>222</v>
      </c>
      <c r="C7" s="482" t="s">
        <v>223</v>
      </c>
      <c r="D7" s="483">
        <v>41275</v>
      </c>
      <c r="E7" s="484">
        <f>SUM(F7:T7)</f>
        <v>711127000</v>
      </c>
      <c r="F7" s="485">
        <v>40217000</v>
      </c>
      <c r="G7" s="486">
        <v>189700000</v>
      </c>
      <c r="H7" s="487">
        <v>32000000</v>
      </c>
      <c r="I7" s="487">
        <v>259983000</v>
      </c>
      <c r="J7" s="487">
        <v>4239000</v>
      </c>
      <c r="K7" s="487">
        <v>0</v>
      </c>
      <c r="L7" s="487">
        <v>0</v>
      </c>
      <c r="M7" s="487">
        <v>1500000</v>
      </c>
      <c r="N7" s="487">
        <v>131153000</v>
      </c>
      <c r="O7" s="486">
        <v>0</v>
      </c>
      <c r="P7" s="486">
        <v>0</v>
      </c>
      <c r="Q7" s="486">
        <v>0</v>
      </c>
      <c r="R7" s="486">
        <v>0</v>
      </c>
      <c r="S7" s="487">
        <v>52335000</v>
      </c>
      <c r="T7" s="488">
        <v>0</v>
      </c>
      <c r="U7" s="338"/>
    </row>
    <row r="8" spans="1:20" ht="13.5" thickBot="1">
      <c r="A8" s="467"/>
      <c r="B8" s="481" t="s">
        <v>224</v>
      </c>
      <c r="C8" s="482"/>
      <c r="D8" s="483"/>
      <c r="E8" s="489">
        <f>SUM(P8:T8)</f>
        <v>306920000</v>
      </c>
      <c r="F8" s="485"/>
      <c r="G8" s="486"/>
      <c r="H8" s="487"/>
      <c r="I8" s="487"/>
      <c r="J8" s="487"/>
      <c r="K8" s="487"/>
      <c r="L8" s="487"/>
      <c r="M8" s="487"/>
      <c r="N8" s="487"/>
      <c r="O8" s="486"/>
      <c r="P8" s="486"/>
      <c r="Q8" s="486"/>
      <c r="R8" s="486"/>
      <c r="S8" s="487"/>
      <c r="T8" s="488">
        <v>306920000</v>
      </c>
    </row>
    <row r="9" spans="1:20" ht="12.75">
      <c r="A9" s="467" t="s">
        <v>3</v>
      </c>
      <c r="B9" s="490" t="s">
        <v>225</v>
      </c>
      <c r="C9" s="491" t="s">
        <v>226</v>
      </c>
      <c r="D9" s="492"/>
      <c r="E9" s="493">
        <f aca="true" t="shared" si="0" ref="E9:E23">SUM(G9:T9)</f>
        <v>71493</v>
      </c>
      <c r="F9" s="494"/>
      <c r="G9" s="495"/>
      <c r="H9" s="496"/>
      <c r="I9" s="496"/>
      <c r="J9" s="496">
        <v>71493</v>
      </c>
      <c r="K9" s="496"/>
      <c r="L9" s="496"/>
      <c r="M9" s="496"/>
      <c r="N9" s="496"/>
      <c r="O9" s="496"/>
      <c r="P9" s="496"/>
      <c r="Q9" s="497"/>
      <c r="R9" s="498"/>
      <c r="S9" s="498"/>
      <c r="T9" s="499"/>
    </row>
    <row r="10" spans="1:20" ht="12.75">
      <c r="A10" s="467"/>
      <c r="B10" s="500" t="s">
        <v>225</v>
      </c>
      <c r="C10" s="501" t="s">
        <v>226</v>
      </c>
      <c r="D10" s="502"/>
      <c r="E10" s="503">
        <f t="shared" si="0"/>
        <v>-71493</v>
      </c>
      <c r="F10" s="504"/>
      <c r="G10" s="505"/>
      <c r="H10" s="506"/>
      <c r="I10" s="506"/>
      <c r="J10" s="506">
        <v>-71493</v>
      </c>
      <c r="K10" s="506"/>
      <c r="L10" s="506"/>
      <c r="M10" s="506"/>
      <c r="N10" s="506"/>
      <c r="O10" s="506"/>
      <c r="P10" s="506"/>
      <c r="Q10" s="507"/>
      <c r="R10" s="508"/>
      <c r="S10" s="508"/>
      <c r="T10" s="509"/>
    </row>
    <row r="11" spans="1:20" ht="12.75">
      <c r="A11" s="467" t="s">
        <v>4</v>
      </c>
      <c r="B11" s="500" t="s">
        <v>227</v>
      </c>
      <c r="C11" s="501" t="s">
        <v>228</v>
      </c>
      <c r="D11" s="502"/>
      <c r="E11" s="503">
        <f>SUM(G11:T11)</f>
        <v>418071</v>
      </c>
      <c r="F11" s="504"/>
      <c r="G11" s="505"/>
      <c r="H11" s="506"/>
      <c r="I11" s="506"/>
      <c r="J11" s="506"/>
      <c r="K11" s="506">
        <v>418071</v>
      </c>
      <c r="L11" s="506"/>
      <c r="M11" s="506"/>
      <c r="N11" s="506"/>
      <c r="O11" s="506"/>
      <c r="P11" s="506"/>
      <c r="Q11" s="510"/>
      <c r="R11" s="506"/>
      <c r="S11" s="506"/>
      <c r="T11" s="509"/>
    </row>
    <row r="12" spans="1:20" ht="12.75">
      <c r="A12" s="467" t="s">
        <v>229</v>
      </c>
      <c r="B12" s="500" t="s">
        <v>230</v>
      </c>
      <c r="C12" s="501" t="s">
        <v>228</v>
      </c>
      <c r="D12" s="502"/>
      <c r="E12" s="503">
        <f t="shared" si="0"/>
        <v>799719</v>
      </c>
      <c r="F12" s="504"/>
      <c r="G12" s="505"/>
      <c r="H12" s="506"/>
      <c r="I12" s="506"/>
      <c r="J12" s="506"/>
      <c r="K12" s="506">
        <v>799719</v>
      </c>
      <c r="L12" s="506"/>
      <c r="M12" s="506"/>
      <c r="N12" s="506"/>
      <c r="O12" s="506"/>
      <c r="P12" s="506"/>
      <c r="Q12" s="507"/>
      <c r="R12" s="508"/>
      <c r="S12" s="508"/>
      <c r="T12" s="509"/>
    </row>
    <row r="13" spans="1:20" ht="12.75">
      <c r="A13" s="467" t="s">
        <v>5</v>
      </c>
      <c r="B13" s="500" t="s">
        <v>231</v>
      </c>
      <c r="C13" s="501" t="s">
        <v>232</v>
      </c>
      <c r="D13" s="502"/>
      <c r="E13" s="503">
        <f>SUM(G13:T13)</f>
        <v>5386311</v>
      </c>
      <c r="F13" s="504"/>
      <c r="G13" s="505"/>
      <c r="H13" s="506"/>
      <c r="I13" s="506"/>
      <c r="J13" s="506">
        <v>5386311</v>
      </c>
      <c r="K13" s="506"/>
      <c r="L13" s="506"/>
      <c r="M13" s="506"/>
      <c r="N13" s="506"/>
      <c r="O13" s="506"/>
      <c r="P13" s="506"/>
      <c r="Q13" s="507"/>
      <c r="R13" s="508"/>
      <c r="S13" s="508"/>
      <c r="T13" s="509"/>
    </row>
    <row r="14" spans="1:20" ht="12.75">
      <c r="A14" s="467"/>
      <c r="B14" s="500" t="s">
        <v>231</v>
      </c>
      <c r="C14" s="501" t="s">
        <v>232</v>
      </c>
      <c r="D14" s="502"/>
      <c r="E14" s="503">
        <f t="shared" si="0"/>
        <v>-5386311</v>
      </c>
      <c r="F14" s="504"/>
      <c r="G14" s="505"/>
      <c r="H14" s="506"/>
      <c r="I14" s="506"/>
      <c r="J14" s="506">
        <v>-5386311</v>
      </c>
      <c r="K14" s="506"/>
      <c r="L14" s="506"/>
      <c r="M14" s="506"/>
      <c r="N14" s="506"/>
      <c r="O14" s="506"/>
      <c r="P14" s="506"/>
      <c r="Q14" s="507"/>
      <c r="R14" s="508"/>
      <c r="S14" s="508"/>
      <c r="T14" s="509"/>
    </row>
    <row r="15" spans="1:20" ht="12.75">
      <c r="A15" s="467" t="s">
        <v>233</v>
      </c>
      <c r="B15" s="500" t="s">
        <v>234</v>
      </c>
      <c r="C15" s="501" t="s">
        <v>235</v>
      </c>
      <c r="D15" s="502"/>
      <c r="E15" s="503">
        <f>SUM(G15:T15)</f>
        <v>4408786</v>
      </c>
      <c r="F15" s="504"/>
      <c r="G15" s="505"/>
      <c r="H15" s="506"/>
      <c r="I15" s="506"/>
      <c r="J15" s="506">
        <v>4408786</v>
      </c>
      <c r="K15" s="506"/>
      <c r="L15" s="506"/>
      <c r="M15" s="506"/>
      <c r="N15" s="506"/>
      <c r="O15" s="506"/>
      <c r="P15" s="506"/>
      <c r="Q15" s="510"/>
      <c r="R15" s="506"/>
      <c r="S15" s="506"/>
      <c r="T15" s="509"/>
    </row>
    <row r="16" spans="1:20" ht="12.75">
      <c r="A16" s="467"/>
      <c r="B16" s="500" t="s">
        <v>234</v>
      </c>
      <c r="C16" s="501" t="s">
        <v>235</v>
      </c>
      <c r="D16" s="502"/>
      <c r="E16" s="503">
        <f>SUM(G16:T16)</f>
        <v>-4408786</v>
      </c>
      <c r="F16" s="504"/>
      <c r="G16" s="505"/>
      <c r="H16" s="506"/>
      <c r="I16" s="506"/>
      <c r="J16" s="506">
        <v>-4408786</v>
      </c>
      <c r="K16" s="506"/>
      <c r="L16" s="506"/>
      <c r="M16" s="506"/>
      <c r="N16" s="506"/>
      <c r="O16" s="506"/>
      <c r="P16" s="506"/>
      <c r="Q16" s="510"/>
      <c r="R16" s="506"/>
      <c r="S16" s="506"/>
      <c r="T16" s="509"/>
    </row>
    <row r="17" spans="1:20" ht="12.75">
      <c r="A17" s="467" t="s">
        <v>236</v>
      </c>
      <c r="B17" s="500" t="s">
        <v>237</v>
      </c>
      <c r="C17" s="501" t="s">
        <v>238</v>
      </c>
      <c r="D17" s="502"/>
      <c r="E17" s="503">
        <f>SUM(G17:T17)</f>
        <v>786384</v>
      </c>
      <c r="F17" s="504"/>
      <c r="G17" s="505"/>
      <c r="H17" s="506"/>
      <c r="I17" s="506"/>
      <c r="J17" s="506"/>
      <c r="K17" s="506">
        <v>786384</v>
      </c>
      <c r="L17" s="506"/>
      <c r="M17" s="506"/>
      <c r="N17" s="506"/>
      <c r="O17" s="506"/>
      <c r="P17" s="506"/>
      <c r="Q17" s="510"/>
      <c r="R17" s="506"/>
      <c r="S17" s="506"/>
      <c r="T17" s="509"/>
    </row>
    <row r="18" spans="1:20" ht="12.75">
      <c r="A18" s="467" t="s">
        <v>239</v>
      </c>
      <c r="B18" s="500" t="s">
        <v>240</v>
      </c>
      <c r="C18" s="501" t="s">
        <v>241</v>
      </c>
      <c r="D18" s="502"/>
      <c r="E18" s="503">
        <f t="shared" si="0"/>
        <v>4677834</v>
      </c>
      <c r="F18" s="504"/>
      <c r="G18" s="505"/>
      <c r="H18" s="506"/>
      <c r="I18" s="506"/>
      <c r="J18" s="506">
        <v>4677834</v>
      </c>
      <c r="K18" s="506"/>
      <c r="L18" s="506"/>
      <c r="M18" s="506"/>
      <c r="N18" s="506"/>
      <c r="O18" s="506"/>
      <c r="P18" s="506"/>
      <c r="Q18" s="510"/>
      <c r="R18" s="506"/>
      <c r="S18" s="506"/>
      <c r="T18" s="509"/>
    </row>
    <row r="19" spans="1:20" ht="12.75">
      <c r="A19" s="467"/>
      <c r="B19" s="500" t="s">
        <v>240</v>
      </c>
      <c r="C19" s="501" t="s">
        <v>241</v>
      </c>
      <c r="D19" s="502"/>
      <c r="E19" s="503">
        <f t="shared" si="0"/>
        <v>-4677834</v>
      </c>
      <c r="F19" s="504"/>
      <c r="G19" s="505"/>
      <c r="H19" s="506"/>
      <c r="I19" s="506"/>
      <c r="J19" s="506">
        <v>-4677834</v>
      </c>
      <c r="K19" s="506"/>
      <c r="L19" s="506"/>
      <c r="M19" s="506"/>
      <c r="N19" s="506"/>
      <c r="O19" s="506"/>
      <c r="P19" s="506"/>
      <c r="Q19" s="510"/>
      <c r="R19" s="506"/>
      <c r="S19" s="506"/>
      <c r="T19" s="509"/>
    </row>
    <row r="20" spans="1:20" ht="12.75">
      <c r="A20" s="467" t="s">
        <v>242</v>
      </c>
      <c r="B20" s="500" t="s">
        <v>243</v>
      </c>
      <c r="C20" s="501" t="s">
        <v>244</v>
      </c>
      <c r="D20" s="502"/>
      <c r="E20" s="503">
        <f t="shared" si="0"/>
        <v>829056</v>
      </c>
      <c r="F20" s="504"/>
      <c r="G20" s="505"/>
      <c r="H20" s="506"/>
      <c r="I20" s="506"/>
      <c r="J20" s="506"/>
      <c r="K20" s="506">
        <v>829056</v>
      </c>
      <c r="L20" s="506"/>
      <c r="M20" s="506"/>
      <c r="N20" s="506"/>
      <c r="O20" s="506"/>
      <c r="P20" s="506"/>
      <c r="Q20" s="510"/>
      <c r="R20" s="506"/>
      <c r="S20" s="506"/>
      <c r="T20" s="509"/>
    </row>
    <row r="21" spans="1:20" ht="12.75">
      <c r="A21" s="467" t="s">
        <v>245</v>
      </c>
      <c r="B21" s="500" t="s">
        <v>246</v>
      </c>
      <c r="C21" s="501" t="s">
        <v>247</v>
      </c>
      <c r="D21" s="502"/>
      <c r="E21" s="503">
        <f>SUM(G21:T21)</f>
        <v>4282649</v>
      </c>
      <c r="F21" s="504"/>
      <c r="G21" s="505"/>
      <c r="H21" s="506"/>
      <c r="I21" s="506"/>
      <c r="J21" s="506">
        <v>4282649</v>
      </c>
      <c r="K21" s="506"/>
      <c r="L21" s="506"/>
      <c r="M21" s="506"/>
      <c r="N21" s="506"/>
      <c r="O21" s="506"/>
      <c r="P21" s="506"/>
      <c r="Q21" s="510"/>
      <c r="R21" s="506"/>
      <c r="S21" s="506"/>
      <c r="T21" s="509"/>
    </row>
    <row r="22" spans="1:20" ht="12.75">
      <c r="A22" s="467"/>
      <c r="B22" s="500" t="s">
        <v>246</v>
      </c>
      <c r="C22" s="501" t="s">
        <v>247</v>
      </c>
      <c r="D22" s="502"/>
      <c r="E22" s="503">
        <f>SUM(G22:T22)</f>
        <v>-4282649</v>
      </c>
      <c r="F22" s="504"/>
      <c r="G22" s="505"/>
      <c r="H22" s="506"/>
      <c r="I22" s="506"/>
      <c r="J22" s="506">
        <v>-4282649</v>
      </c>
      <c r="K22" s="506"/>
      <c r="L22" s="506"/>
      <c r="M22" s="506"/>
      <c r="N22" s="506"/>
      <c r="O22" s="506"/>
      <c r="P22" s="506"/>
      <c r="Q22" s="510"/>
      <c r="R22" s="506"/>
      <c r="S22" s="506"/>
      <c r="T22" s="509"/>
    </row>
    <row r="23" spans="1:20" ht="12.75">
      <c r="A23" s="467" t="s">
        <v>248</v>
      </c>
      <c r="B23" s="500" t="s">
        <v>249</v>
      </c>
      <c r="C23" s="501" t="s">
        <v>250</v>
      </c>
      <c r="D23" s="502"/>
      <c r="E23" s="503">
        <f t="shared" si="0"/>
        <v>800608</v>
      </c>
      <c r="F23" s="504"/>
      <c r="G23" s="505"/>
      <c r="H23" s="506"/>
      <c r="I23" s="506"/>
      <c r="J23" s="506"/>
      <c r="K23" s="506">
        <v>800608</v>
      </c>
      <c r="L23" s="506"/>
      <c r="M23" s="506"/>
      <c r="N23" s="506"/>
      <c r="O23" s="506"/>
      <c r="P23" s="506"/>
      <c r="Q23" s="510"/>
      <c r="R23" s="506"/>
      <c r="S23" s="506"/>
      <c r="T23" s="509"/>
    </row>
    <row r="24" spans="1:20" ht="12.75">
      <c r="A24" s="511" t="s">
        <v>251</v>
      </c>
      <c r="B24" s="490" t="s">
        <v>252</v>
      </c>
      <c r="C24" s="512" t="s">
        <v>253</v>
      </c>
      <c r="D24" s="513"/>
      <c r="E24" s="514">
        <f>SUM(F24:T24)</f>
        <v>99492000</v>
      </c>
      <c r="F24" s="515"/>
      <c r="G24" s="516"/>
      <c r="H24" s="517"/>
      <c r="I24" s="517"/>
      <c r="J24" s="517"/>
      <c r="K24" s="517"/>
      <c r="L24" s="517"/>
      <c r="M24" s="517"/>
      <c r="N24" s="517"/>
      <c r="O24" s="516"/>
      <c r="P24" s="516"/>
      <c r="Q24" s="516"/>
      <c r="R24" s="516"/>
      <c r="S24" s="517">
        <v>99492000</v>
      </c>
      <c r="T24" s="518"/>
    </row>
    <row r="25" spans="1:20" ht="12.75">
      <c r="A25" s="467" t="s">
        <v>254</v>
      </c>
      <c r="B25" s="500" t="s">
        <v>255</v>
      </c>
      <c r="C25" s="501" t="s">
        <v>256</v>
      </c>
      <c r="D25" s="502"/>
      <c r="E25" s="503">
        <f>SUM(G25:T25)</f>
        <v>4220742</v>
      </c>
      <c r="F25" s="504"/>
      <c r="G25" s="505"/>
      <c r="H25" s="506"/>
      <c r="I25" s="506"/>
      <c r="J25" s="506">
        <v>4220742</v>
      </c>
      <c r="K25" s="506"/>
      <c r="L25" s="506"/>
      <c r="M25" s="506"/>
      <c r="N25" s="506"/>
      <c r="O25" s="506"/>
      <c r="P25" s="506"/>
      <c r="Q25" s="510"/>
      <c r="R25" s="506"/>
      <c r="S25" s="506"/>
      <c r="T25" s="509"/>
    </row>
    <row r="26" spans="1:20" ht="12.75">
      <c r="A26" s="467"/>
      <c r="B26" s="500" t="s">
        <v>255</v>
      </c>
      <c r="C26" s="501" t="s">
        <v>256</v>
      </c>
      <c r="D26" s="502"/>
      <c r="E26" s="503">
        <f>SUM(G26:T26)</f>
        <v>-4220742</v>
      </c>
      <c r="F26" s="504"/>
      <c r="G26" s="505"/>
      <c r="H26" s="506"/>
      <c r="I26" s="506"/>
      <c r="J26" s="506">
        <v>-4220742</v>
      </c>
      <c r="K26" s="506"/>
      <c r="L26" s="506"/>
      <c r="M26" s="506"/>
      <c r="N26" s="506"/>
      <c r="O26" s="506"/>
      <c r="P26" s="506"/>
      <c r="Q26" s="510"/>
      <c r="R26" s="506"/>
      <c r="S26" s="506"/>
      <c r="T26" s="509"/>
    </row>
    <row r="27" spans="1:20" ht="12.75">
      <c r="A27" s="467" t="s">
        <v>257</v>
      </c>
      <c r="B27" s="490" t="s">
        <v>258</v>
      </c>
      <c r="C27" s="491" t="s">
        <v>259</v>
      </c>
      <c r="D27" s="492"/>
      <c r="E27" s="503">
        <f>SUM(G27:T27)</f>
        <v>1409400</v>
      </c>
      <c r="F27" s="494"/>
      <c r="G27" s="495"/>
      <c r="H27" s="496"/>
      <c r="I27" s="496"/>
      <c r="J27" s="496"/>
      <c r="K27" s="496"/>
      <c r="L27" s="496"/>
      <c r="M27" s="496"/>
      <c r="N27" s="496"/>
      <c r="O27" s="496"/>
      <c r="P27" s="496"/>
      <c r="Q27" s="519"/>
      <c r="R27" s="496"/>
      <c r="S27" s="496"/>
      <c r="T27" s="499">
        <v>1409400</v>
      </c>
    </row>
    <row r="28" spans="1:20" ht="12.75">
      <c r="A28" s="511" t="s">
        <v>260</v>
      </c>
      <c r="B28" s="490" t="s">
        <v>261</v>
      </c>
      <c r="C28" s="512" t="s">
        <v>262</v>
      </c>
      <c r="D28" s="513"/>
      <c r="E28" s="503">
        <f>SUM(G28:T28)</f>
        <v>456965</v>
      </c>
      <c r="F28" s="515"/>
      <c r="G28" s="516"/>
      <c r="H28" s="517"/>
      <c r="I28" s="517"/>
      <c r="J28" s="517"/>
      <c r="K28" s="517"/>
      <c r="L28" s="517"/>
      <c r="M28" s="517"/>
      <c r="N28" s="517">
        <v>456965</v>
      </c>
      <c r="O28" s="516"/>
      <c r="P28" s="516"/>
      <c r="Q28" s="516"/>
      <c r="R28" s="516"/>
      <c r="S28" s="517"/>
      <c r="T28" s="518"/>
    </row>
    <row r="29" spans="1:20" ht="13.5" thickBot="1">
      <c r="A29" s="511" t="s">
        <v>263</v>
      </c>
      <c r="B29" s="490" t="s">
        <v>264</v>
      </c>
      <c r="C29" s="512" t="s">
        <v>265</v>
      </c>
      <c r="D29" s="513"/>
      <c r="E29" s="503">
        <f>SUM(G29:T29)</f>
        <v>15238407</v>
      </c>
      <c r="F29" s="515"/>
      <c r="G29" s="516"/>
      <c r="H29" s="517"/>
      <c r="I29" s="517"/>
      <c r="J29" s="517"/>
      <c r="K29" s="517"/>
      <c r="L29" s="517"/>
      <c r="M29" s="517"/>
      <c r="N29" s="517">
        <v>15238407</v>
      </c>
      <c r="O29" s="516"/>
      <c r="P29" s="516"/>
      <c r="Q29" s="516"/>
      <c r="R29" s="516"/>
      <c r="S29" s="517"/>
      <c r="T29" s="518"/>
    </row>
    <row r="30" spans="1:21" ht="13.5" thickBot="1">
      <c r="A30" s="467"/>
      <c r="B30" s="481" t="s">
        <v>266</v>
      </c>
      <c r="C30" s="520" t="s">
        <v>267</v>
      </c>
      <c r="D30" s="521">
        <v>41452</v>
      </c>
      <c r="E30" s="522">
        <f>SUM(F30:T30)</f>
        <v>1138277610</v>
      </c>
      <c r="F30" s="523">
        <f aca="true" t="shared" si="1" ref="F30:S30">SUM(F7:F29)</f>
        <v>40217000</v>
      </c>
      <c r="G30" s="524">
        <f t="shared" si="1"/>
        <v>189700000</v>
      </c>
      <c r="H30" s="524">
        <f t="shared" si="1"/>
        <v>32000000</v>
      </c>
      <c r="I30" s="524">
        <f t="shared" si="1"/>
        <v>259983000</v>
      </c>
      <c r="J30" s="524">
        <f t="shared" si="1"/>
        <v>4239000</v>
      </c>
      <c r="K30" s="524">
        <f t="shared" si="1"/>
        <v>3633838</v>
      </c>
      <c r="L30" s="524">
        <f t="shared" si="1"/>
        <v>0</v>
      </c>
      <c r="M30" s="524">
        <f>SUM(M7:M29)</f>
        <v>1500000</v>
      </c>
      <c r="N30" s="524">
        <f t="shared" si="1"/>
        <v>146848372</v>
      </c>
      <c r="O30" s="524">
        <f t="shared" si="1"/>
        <v>0</v>
      </c>
      <c r="P30" s="524">
        <f t="shared" si="1"/>
        <v>0</v>
      </c>
      <c r="Q30" s="524">
        <f t="shared" si="1"/>
        <v>0</v>
      </c>
      <c r="R30" s="524">
        <f t="shared" si="1"/>
        <v>0</v>
      </c>
      <c r="S30" s="524">
        <f t="shared" si="1"/>
        <v>151827000</v>
      </c>
      <c r="T30" s="525">
        <f>SUM(T7:T29)</f>
        <v>308329400</v>
      </c>
      <c r="U30" s="338"/>
    </row>
    <row r="31" spans="1:20" ht="12.75">
      <c r="A31" s="467" t="s">
        <v>268</v>
      </c>
      <c r="B31" s="500" t="s">
        <v>269</v>
      </c>
      <c r="C31" s="501" t="s">
        <v>270</v>
      </c>
      <c r="D31" s="502"/>
      <c r="E31" s="503">
        <f>SUM(G31:T31)</f>
        <v>0</v>
      </c>
      <c r="F31" s="504"/>
      <c r="G31" s="505"/>
      <c r="H31" s="506"/>
      <c r="I31" s="506"/>
      <c r="J31" s="506">
        <v>27215930</v>
      </c>
      <c r="K31" s="506"/>
      <c r="L31" s="506"/>
      <c r="M31" s="506"/>
      <c r="N31" s="506">
        <v>-27215930</v>
      </c>
      <c r="O31" s="506"/>
      <c r="P31" s="506"/>
      <c r="Q31" s="507"/>
      <c r="R31" s="508"/>
      <c r="S31" s="508"/>
      <c r="T31" s="509"/>
    </row>
    <row r="32" spans="1:20" ht="12.75">
      <c r="A32" s="467" t="s">
        <v>271</v>
      </c>
      <c r="B32" s="500" t="s">
        <v>272</v>
      </c>
      <c r="C32" s="501" t="s">
        <v>273</v>
      </c>
      <c r="D32" s="502"/>
      <c r="E32" s="503">
        <f>SUM(G32:T32)</f>
        <v>800608</v>
      </c>
      <c r="F32" s="504"/>
      <c r="G32" s="505"/>
      <c r="H32" s="506"/>
      <c r="I32" s="506"/>
      <c r="J32" s="506"/>
      <c r="K32" s="506">
        <v>800608</v>
      </c>
      <c r="L32" s="506"/>
      <c r="M32" s="506"/>
      <c r="N32" s="506"/>
      <c r="O32" s="506"/>
      <c r="P32" s="506"/>
      <c r="Q32" s="507"/>
      <c r="R32" s="508"/>
      <c r="S32" s="508"/>
      <c r="T32" s="509"/>
    </row>
    <row r="33" spans="1:20" ht="13.5" thickBot="1">
      <c r="A33" s="467" t="s">
        <v>274</v>
      </c>
      <c r="B33" s="500" t="s">
        <v>275</v>
      </c>
      <c r="C33" s="501" t="s">
        <v>273</v>
      </c>
      <c r="D33" s="502"/>
      <c r="E33" s="503">
        <f>SUM(G33:T33)</f>
        <v>500500</v>
      </c>
      <c r="F33" s="504"/>
      <c r="G33" s="505"/>
      <c r="H33" s="506"/>
      <c r="I33" s="506">
        <v>500500</v>
      </c>
      <c r="J33" s="506"/>
      <c r="K33" s="506"/>
      <c r="L33" s="506"/>
      <c r="M33" s="506"/>
      <c r="N33" s="506"/>
      <c r="O33" s="506"/>
      <c r="P33" s="506"/>
      <c r="Q33" s="510"/>
      <c r="R33" s="506"/>
      <c r="S33" s="506"/>
      <c r="T33" s="509"/>
    </row>
    <row r="34" spans="1:21" ht="13.5" thickBot="1">
      <c r="A34" s="526"/>
      <c r="B34" s="527" t="s">
        <v>1455</v>
      </c>
      <c r="C34" s="520" t="s">
        <v>276</v>
      </c>
      <c r="D34" s="528">
        <v>41455</v>
      </c>
      <c r="E34" s="529">
        <f aca="true" t="shared" si="2" ref="E34:T34">SUM(E30:E33)</f>
        <v>1139578718</v>
      </c>
      <c r="F34" s="530">
        <f t="shared" si="2"/>
        <v>40217000</v>
      </c>
      <c r="G34" s="530">
        <f t="shared" si="2"/>
        <v>189700000</v>
      </c>
      <c r="H34" s="530">
        <f t="shared" si="2"/>
        <v>32000000</v>
      </c>
      <c r="I34" s="530">
        <f t="shared" si="2"/>
        <v>260483500</v>
      </c>
      <c r="J34" s="530">
        <f t="shared" si="2"/>
        <v>31454930</v>
      </c>
      <c r="K34" s="530">
        <f t="shared" si="2"/>
        <v>4434446</v>
      </c>
      <c r="L34" s="530">
        <f t="shared" si="2"/>
        <v>0</v>
      </c>
      <c r="M34" s="530">
        <f t="shared" si="2"/>
        <v>1500000</v>
      </c>
      <c r="N34" s="530">
        <f t="shared" si="2"/>
        <v>119632442</v>
      </c>
      <c r="O34" s="530">
        <f t="shared" si="2"/>
        <v>0</v>
      </c>
      <c r="P34" s="530">
        <f t="shared" si="2"/>
        <v>0</v>
      </c>
      <c r="Q34" s="530">
        <f t="shared" si="2"/>
        <v>0</v>
      </c>
      <c r="R34" s="530">
        <f t="shared" si="2"/>
        <v>0</v>
      </c>
      <c r="S34" s="530">
        <f t="shared" si="2"/>
        <v>151827000</v>
      </c>
      <c r="T34" s="530">
        <f t="shared" si="2"/>
        <v>308329400</v>
      </c>
      <c r="U34" s="338"/>
    </row>
    <row r="35" spans="1:20" ht="12.75">
      <c r="A35" s="531" t="s">
        <v>277</v>
      </c>
      <c r="B35" s="490" t="s">
        <v>278</v>
      </c>
      <c r="C35" s="491" t="s">
        <v>279</v>
      </c>
      <c r="D35" s="532"/>
      <c r="E35" s="503">
        <f>SUM(G35:T35)</f>
        <v>4168115</v>
      </c>
      <c r="F35" s="533"/>
      <c r="G35" s="534"/>
      <c r="H35" s="534"/>
      <c r="I35" s="534"/>
      <c r="J35" s="534">
        <v>4168115</v>
      </c>
      <c r="K35" s="534"/>
      <c r="L35" s="534"/>
      <c r="M35" s="534"/>
      <c r="N35" s="534"/>
      <c r="O35" s="534"/>
      <c r="P35" s="534"/>
      <c r="Q35" s="534"/>
      <c r="R35" s="534"/>
      <c r="S35" s="534"/>
      <c r="T35" s="535"/>
    </row>
    <row r="36" spans="1:20" ht="12.75">
      <c r="A36" s="531"/>
      <c r="B36" s="500" t="s">
        <v>278</v>
      </c>
      <c r="C36" s="501" t="s">
        <v>279</v>
      </c>
      <c r="D36" s="536"/>
      <c r="E36" s="503">
        <f>SUM(G36:T36)</f>
        <v>-4168115</v>
      </c>
      <c r="F36" s="537"/>
      <c r="G36" s="508"/>
      <c r="H36" s="508"/>
      <c r="I36" s="508"/>
      <c r="J36" s="508">
        <v>-4168115</v>
      </c>
      <c r="K36" s="508"/>
      <c r="L36" s="508"/>
      <c r="M36" s="508"/>
      <c r="N36" s="508"/>
      <c r="O36" s="508"/>
      <c r="P36" s="508"/>
      <c r="Q36" s="508"/>
      <c r="R36" s="508"/>
      <c r="S36" s="508"/>
      <c r="T36" s="509"/>
    </row>
    <row r="37" spans="1:20" ht="12.75">
      <c r="A37" s="531" t="s">
        <v>280</v>
      </c>
      <c r="B37" s="500" t="s">
        <v>281</v>
      </c>
      <c r="C37" s="491" t="s">
        <v>282</v>
      </c>
      <c r="D37" s="536"/>
      <c r="E37" s="503">
        <f>SUM(G37:T37)</f>
        <v>802132</v>
      </c>
      <c r="F37" s="537"/>
      <c r="G37" s="508"/>
      <c r="H37" s="508"/>
      <c r="I37" s="508"/>
      <c r="J37" s="508"/>
      <c r="K37" s="508">
        <v>802132</v>
      </c>
      <c r="L37" s="508"/>
      <c r="M37" s="508"/>
      <c r="N37" s="508"/>
      <c r="O37" s="508"/>
      <c r="P37" s="508"/>
      <c r="Q37" s="508"/>
      <c r="R37" s="508"/>
      <c r="S37" s="508"/>
      <c r="T37" s="509"/>
    </row>
    <row r="38" spans="1:20" ht="12.75">
      <c r="A38" s="531" t="s">
        <v>283</v>
      </c>
      <c r="B38" s="490" t="s">
        <v>284</v>
      </c>
      <c r="C38" s="491" t="s">
        <v>285</v>
      </c>
      <c r="D38" s="536"/>
      <c r="E38" s="503">
        <f aca="true" t="shared" si="3" ref="E38:E98">SUM(G38:T38)</f>
        <v>4084325</v>
      </c>
      <c r="F38" s="537"/>
      <c r="G38" s="508"/>
      <c r="H38" s="508"/>
      <c r="I38" s="508"/>
      <c r="J38" s="508">
        <v>4084325</v>
      </c>
      <c r="K38" s="508"/>
      <c r="L38" s="508"/>
      <c r="M38" s="508"/>
      <c r="N38" s="508"/>
      <c r="O38" s="508"/>
      <c r="P38" s="508"/>
      <c r="Q38" s="508"/>
      <c r="R38" s="508"/>
      <c r="S38" s="508"/>
      <c r="T38" s="509"/>
    </row>
    <row r="39" spans="1:20" ht="12.75">
      <c r="A39" s="531"/>
      <c r="B39" s="500" t="s">
        <v>284</v>
      </c>
      <c r="C39" s="501" t="s">
        <v>285</v>
      </c>
      <c r="D39" s="536"/>
      <c r="E39" s="503">
        <f t="shared" si="3"/>
        <v>-4084325</v>
      </c>
      <c r="F39" s="537"/>
      <c r="G39" s="508"/>
      <c r="H39" s="508"/>
      <c r="I39" s="508"/>
      <c r="J39" s="508">
        <v>-4084325</v>
      </c>
      <c r="K39" s="508"/>
      <c r="L39" s="508"/>
      <c r="M39" s="508"/>
      <c r="N39" s="508"/>
      <c r="O39" s="508"/>
      <c r="P39" s="508"/>
      <c r="Q39" s="508"/>
      <c r="R39" s="508"/>
      <c r="S39" s="508"/>
      <c r="T39" s="509"/>
    </row>
    <row r="40" spans="1:20" ht="12.75">
      <c r="A40" s="531" t="s">
        <v>286</v>
      </c>
      <c r="B40" s="538" t="s">
        <v>287</v>
      </c>
      <c r="C40" s="501" t="s">
        <v>288</v>
      </c>
      <c r="D40" s="536"/>
      <c r="E40" s="503">
        <f t="shared" si="3"/>
        <v>281000</v>
      </c>
      <c r="F40" s="537"/>
      <c r="G40" s="508"/>
      <c r="H40" s="508"/>
      <c r="I40" s="508"/>
      <c r="J40" s="508">
        <v>281000</v>
      </c>
      <c r="K40" s="508"/>
      <c r="L40" s="508"/>
      <c r="M40" s="508"/>
      <c r="N40" s="508"/>
      <c r="O40" s="508"/>
      <c r="P40" s="508"/>
      <c r="Q40" s="508"/>
      <c r="R40" s="508"/>
      <c r="S40" s="508"/>
      <c r="T40" s="509"/>
    </row>
    <row r="41" spans="1:20" ht="12.75">
      <c r="A41" s="531" t="s">
        <v>289</v>
      </c>
      <c r="B41" s="500" t="s">
        <v>290</v>
      </c>
      <c r="C41" s="501" t="s">
        <v>291</v>
      </c>
      <c r="D41" s="536"/>
      <c r="E41" s="503">
        <f t="shared" si="3"/>
        <v>802132</v>
      </c>
      <c r="F41" s="537"/>
      <c r="G41" s="508"/>
      <c r="H41" s="508"/>
      <c r="I41" s="508"/>
      <c r="J41" s="508"/>
      <c r="K41" s="508">
        <v>802132</v>
      </c>
      <c r="L41" s="508"/>
      <c r="M41" s="508"/>
      <c r="N41" s="508"/>
      <c r="O41" s="508"/>
      <c r="P41" s="508"/>
      <c r="Q41" s="508"/>
      <c r="R41" s="508"/>
      <c r="S41" s="508"/>
      <c r="T41" s="509"/>
    </row>
    <row r="42" spans="1:20" ht="12.75">
      <c r="A42" s="531" t="s">
        <v>292</v>
      </c>
      <c r="B42" s="500" t="s">
        <v>664</v>
      </c>
      <c r="C42" s="501" t="s">
        <v>293</v>
      </c>
      <c r="D42" s="536"/>
      <c r="E42" s="503">
        <f>SUM(G42:T42)</f>
        <v>5907500</v>
      </c>
      <c r="F42" s="537"/>
      <c r="G42" s="508"/>
      <c r="H42" s="508"/>
      <c r="I42" s="508">
        <v>5907500</v>
      </c>
      <c r="J42" s="508"/>
      <c r="K42" s="508"/>
      <c r="L42" s="508"/>
      <c r="M42" s="508"/>
      <c r="N42" s="508"/>
      <c r="O42" s="508"/>
      <c r="P42" s="508"/>
      <c r="Q42" s="508"/>
      <c r="R42" s="508"/>
      <c r="S42" s="508"/>
      <c r="T42" s="509"/>
    </row>
    <row r="43" spans="1:20" ht="12.75">
      <c r="A43" s="531" t="s">
        <v>294</v>
      </c>
      <c r="B43" s="490" t="s">
        <v>295</v>
      </c>
      <c r="C43" s="491" t="s">
        <v>296</v>
      </c>
      <c r="D43" s="536"/>
      <c r="E43" s="503">
        <f>SUM(G43:T43)</f>
        <v>4078277</v>
      </c>
      <c r="F43" s="537"/>
      <c r="G43" s="508"/>
      <c r="H43" s="508"/>
      <c r="I43" s="508"/>
      <c r="J43" s="508">
        <v>4078277</v>
      </c>
      <c r="K43" s="508"/>
      <c r="L43" s="508"/>
      <c r="M43" s="508"/>
      <c r="N43" s="508"/>
      <c r="O43" s="508"/>
      <c r="P43" s="508"/>
      <c r="Q43" s="508"/>
      <c r="R43" s="508"/>
      <c r="S43" s="508"/>
      <c r="T43" s="509"/>
    </row>
    <row r="44" spans="1:20" ht="12.75">
      <c r="A44" s="531"/>
      <c r="B44" s="490" t="s">
        <v>295</v>
      </c>
      <c r="C44" s="501" t="s">
        <v>296</v>
      </c>
      <c r="D44" s="536"/>
      <c r="E44" s="503">
        <f>SUM(G44:T44)</f>
        <v>-4078277</v>
      </c>
      <c r="F44" s="537"/>
      <c r="G44" s="508"/>
      <c r="H44" s="508"/>
      <c r="I44" s="508"/>
      <c r="J44" s="508">
        <v>-4078277</v>
      </c>
      <c r="K44" s="508"/>
      <c r="L44" s="508"/>
      <c r="M44" s="508"/>
      <c r="N44" s="508"/>
      <c r="O44" s="508"/>
      <c r="P44" s="508"/>
      <c r="Q44" s="508"/>
      <c r="R44" s="508"/>
      <c r="S44" s="508"/>
      <c r="T44" s="509"/>
    </row>
    <row r="45" spans="1:20" ht="12.75">
      <c r="A45" s="531" t="s">
        <v>297</v>
      </c>
      <c r="B45" s="538" t="s">
        <v>264</v>
      </c>
      <c r="C45" s="501" t="s">
        <v>265</v>
      </c>
      <c r="D45" s="536"/>
      <c r="E45" s="503">
        <f t="shared" si="3"/>
        <v>4517302</v>
      </c>
      <c r="F45" s="537"/>
      <c r="G45" s="508"/>
      <c r="H45" s="508"/>
      <c r="I45" s="508"/>
      <c r="J45" s="508"/>
      <c r="K45" s="508"/>
      <c r="L45" s="508"/>
      <c r="M45" s="508"/>
      <c r="N45" s="508">
        <v>4517302</v>
      </c>
      <c r="O45" s="508"/>
      <c r="P45" s="508"/>
      <c r="Q45" s="508"/>
      <c r="R45" s="508"/>
      <c r="S45" s="508"/>
      <c r="T45" s="509"/>
    </row>
    <row r="46" spans="1:20" ht="12.75">
      <c r="A46" s="531" t="s">
        <v>298</v>
      </c>
      <c r="B46" s="539" t="s">
        <v>299</v>
      </c>
      <c r="C46" s="540" t="s">
        <v>300</v>
      </c>
      <c r="D46" s="541"/>
      <c r="E46" s="503">
        <f t="shared" si="3"/>
        <v>1120762</v>
      </c>
      <c r="F46" s="542"/>
      <c r="G46" s="543"/>
      <c r="H46" s="543"/>
      <c r="I46" s="543"/>
      <c r="J46" s="543"/>
      <c r="K46" s="543"/>
      <c r="L46" s="543"/>
      <c r="M46" s="543"/>
      <c r="N46" s="543">
        <v>1120762</v>
      </c>
      <c r="O46" s="543"/>
      <c r="P46" s="543"/>
      <c r="Q46" s="543"/>
      <c r="R46" s="543"/>
      <c r="S46" s="543"/>
      <c r="T46" s="544"/>
    </row>
    <row r="47" spans="1:20" ht="12.75">
      <c r="A47" s="531">
        <v>37</v>
      </c>
      <c r="B47" s="539" t="s">
        <v>301</v>
      </c>
      <c r="C47" s="540" t="s">
        <v>302</v>
      </c>
      <c r="D47" s="541"/>
      <c r="E47" s="503">
        <f t="shared" si="3"/>
        <v>105625</v>
      </c>
      <c r="F47" s="542"/>
      <c r="G47" s="543"/>
      <c r="H47" s="543"/>
      <c r="I47" s="543"/>
      <c r="J47" s="543"/>
      <c r="K47" s="543"/>
      <c r="L47" s="543"/>
      <c r="M47" s="543"/>
      <c r="N47" s="543">
        <v>105625</v>
      </c>
      <c r="O47" s="543"/>
      <c r="P47" s="543"/>
      <c r="Q47" s="543"/>
      <c r="R47" s="543"/>
      <c r="S47" s="543"/>
      <c r="T47" s="544"/>
    </row>
    <row r="48" spans="1:20" ht="12.75">
      <c r="A48" s="531" t="s">
        <v>303</v>
      </c>
      <c r="B48" s="539" t="s">
        <v>304</v>
      </c>
      <c r="C48" s="540" t="s">
        <v>305</v>
      </c>
      <c r="D48" s="541"/>
      <c r="E48" s="503">
        <f t="shared" si="3"/>
        <v>86610</v>
      </c>
      <c r="F48" s="542"/>
      <c r="G48" s="543"/>
      <c r="H48" s="543"/>
      <c r="I48" s="543"/>
      <c r="J48" s="543"/>
      <c r="K48" s="543"/>
      <c r="L48" s="543"/>
      <c r="M48" s="543"/>
      <c r="N48" s="543"/>
      <c r="O48" s="543"/>
      <c r="P48" s="543">
        <v>86610</v>
      </c>
      <c r="Q48" s="543"/>
      <c r="R48" s="543"/>
      <c r="S48" s="543"/>
      <c r="T48" s="544"/>
    </row>
    <row r="49" spans="1:20" ht="12.75">
      <c r="A49" s="531" t="s">
        <v>306</v>
      </c>
      <c r="B49" s="539" t="s">
        <v>307</v>
      </c>
      <c r="C49" s="540" t="s">
        <v>308</v>
      </c>
      <c r="D49" s="541"/>
      <c r="E49" s="503">
        <f t="shared" si="3"/>
        <v>1000000</v>
      </c>
      <c r="F49" s="542"/>
      <c r="G49" s="543"/>
      <c r="H49" s="543"/>
      <c r="I49" s="543"/>
      <c r="J49" s="543"/>
      <c r="K49" s="543"/>
      <c r="L49" s="543"/>
      <c r="M49" s="543"/>
      <c r="N49" s="543">
        <v>1000000</v>
      </c>
      <c r="O49" s="543"/>
      <c r="P49" s="543"/>
      <c r="Q49" s="543"/>
      <c r="R49" s="543"/>
      <c r="S49" s="543"/>
      <c r="T49" s="544"/>
    </row>
    <row r="50" spans="1:20" ht="12.75">
      <c r="A50" s="531" t="s">
        <v>309</v>
      </c>
      <c r="B50" s="539" t="s">
        <v>310</v>
      </c>
      <c r="C50" s="540" t="s">
        <v>311</v>
      </c>
      <c r="D50" s="541"/>
      <c r="E50" s="503">
        <f t="shared" si="3"/>
        <v>30000</v>
      </c>
      <c r="F50" s="542"/>
      <c r="G50" s="543"/>
      <c r="H50" s="543"/>
      <c r="I50" s="543"/>
      <c r="J50" s="543"/>
      <c r="K50" s="543"/>
      <c r="L50" s="543"/>
      <c r="M50" s="543"/>
      <c r="N50" s="543"/>
      <c r="O50" s="543"/>
      <c r="P50" s="543"/>
      <c r="Q50" s="543">
        <v>30000</v>
      </c>
      <c r="R50" s="543"/>
      <c r="S50" s="543"/>
      <c r="T50" s="544"/>
    </row>
    <row r="51" spans="1:20" ht="12.75">
      <c r="A51" s="531" t="s">
        <v>312</v>
      </c>
      <c r="B51" s="539" t="s">
        <v>538</v>
      </c>
      <c r="C51" s="540" t="s">
        <v>311</v>
      </c>
      <c r="D51" s="541"/>
      <c r="E51" s="503">
        <f t="shared" si="3"/>
        <v>497602</v>
      </c>
      <c r="F51" s="542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>
        <v>497602</v>
      </c>
      <c r="R51" s="543"/>
      <c r="S51" s="543"/>
      <c r="T51" s="544"/>
    </row>
    <row r="52" spans="1:20" ht="12.75">
      <c r="A52" s="531" t="s">
        <v>313</v>
      </c>
      <c r="B52" s="539" t="s">
        <v>314</v>
      </c>
      <c r="C52" s="540" t="s">
        <v>315</v>
      </c>
      <c r="D52" s="541"/>
      <c r="E52" s="503">
        <f t="shared" si="3"/>
        <v>1332865</v>
      </c>
      <c r="F52" s="542"/>
      <c r="G52" s="543"/>
      <c r="H52" s="543"/>
      <c r="I52" s="543"/>
      <c r="J52" s="543"/>
      <c r="K52" s="543"/>
      <c r="L52" s="543"/>
      <c r="M52" s="543"/>
      <c r="N52" s="543"/>
      <c r="O52" s="543"/>
      <c r="P52" s="543"/>
      <c r="Q52" s="543"/>
      <c r="R52" s="543"/>
      <c r="S52" s="543"/>
      <c r="T52" s="544">
        <v>1332865</v>
      </c>
    </row>
    <row r="53" spans="1:20" ht="12.75">
      <c r="A53" s="531" t="s">
        <v>316</v>
      </c>
      <c r="B53" s="539" t="s">
        <v>317</v>
      </c>
      <c r="C53" s="540" t="s">
        <v>318</v>
      </c>
      <c r="D53" s="541"/>
      <c r="E53" s="503">
        <f t="shared" si="3"/>
        <v>1005840</v>
      </c>
      <c r="F53" s="542"/>
      <c r="G53" s="543"/>
      <c r="H53" s="543"/>
      <c r="I53" s="543"/>
      <c r="J53" s="543"/>
      <c r="K53" s="543"/>
      <c r="L53" s="543"/>
      <c r="M53" s="543"/>
      <c r="N53" s="543"/>
      <c r="O53" s="543"/>
      <c r="P53" s="543"/>
      <c r="Q53" s="543"/>
      <c r="R53" s="543"/>
      <c r="S53" s="543"/>
      <c r="T53" s="544">
        <v>1005840</v>
      </c>
    </row>
    <row r="54" spans="1:20" ht="12.75">
      <c r="A54" s="531" t="s">
        <v>319</v>
      </c>
      <c r="B54" s="539" t="s">
        <v>320</v>
      </c>
      <c r="C54" s="540" t="s">
        <v>321</v>
      </c>
      <c r="D54" s="541"/>
      <c r="E54" s="503">
        <f t="shared" si="3"/>
        <v>1138174</v>
      </c>
      <c r="F54" s="542"/>
      <c r="G54" s="543"/>
      <c r="H54" s="543"/>
      <c r="I54" s="543"/>
      <c r="J54" s="543"/>
      <c r="K54" s="543"/>
      <c r="L54" s="543"/>
      <c r="M54" s="543"/>
      <c r="N54" s="543"/>
      <c r="O54" s="543"/>
      <c r="P54" s="543"/>
      <c r="Q54" s="543"/>
      <c r="R54" s="543"/>
      <c r="S54" s="543"/>
      <c r="T54" s="544">
        <v>1138174</v>
      </c>
    </row>
    <row r="55" spans="1:20" ht="12.75">
      <c r="A55" s="531" t="s">
        <v>322</v>
      </c>
      <c r="B55" s="539" t="s">
        <v>323</v>
      </c>
      <c r="C55" s="540" t="s">
        <v>324</v>
      </c>
      <c r="D55" s="541"/>
      <c r="E55" s="503">
        <f t="shared" si="3"/>
        <v>2653665</v>
      </c>
      <c r="F55" s="542"/>
      <c r="G55" s="543"/>
      <c r="H55" s="543"/>
      <c r="I55" s="543"/>
      <c r="J55" s="543"/>
      <c r="K55" s="543"/>
      <c r="L55" s="543"/>
      <c r="M55" s="543"/>
      <c r="N55" s="543"/>
      <c r="O55" s="543"/>
      <c r="P55" s="543"/>
      <c r="Q55" s="543"/>
      <c r="R55" s="543"/>
      <c r="S55" s="543"/>
      <c r="T55" s="544">
        <v>2653665</v>
      </c>
    </row>
    <row r="56" spans="1:20" ht="12.75">
      <c r="A56" s="531" t="s">
        <v>325</v>
      </c>
      <c r="B56" s="539" t="s">
        <v>326</v>
      </c>
      <c r="C56" s="540" t="s">
        <v>327</v>
      </c>
      <c r="D56" s="541"/>
      <c r="E56" s="503">
        <f t="shared" si="3"/>
        <v>1511000</v>
      </c>
      <c r="F56" s="542"/>
      <c r="G56" s="543"/>
      <c r="H56" s="543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4">
        <v>1511000</v>
      </c>
    </row>
    <row r="57" spans="1:20" ht="12.75">
      <c r="A57" s="531" t="s">
        <v>328</v>
      </c>
      <c r="B57" s="539" t="s">
        <v>329</v>
      </c>
      <c r="C57" s="540" t="s">
        <v>327</v>
      </c>
      <c r="D57" s="541"/>
      <c r="E57" s="503">
        <f t="shared" si="3"/>
        <v>555000</v>
      </c>
      <c r="F57" s="542"/>
      <c r="G57" s="543"/>
      <c r="H57" s="543"/>
      <c r="I57" s="543"/>
      <c r="J57" s="543"/>
      <c r="K57" s="543"/>
      <c r="L57" s="543"/>
      <c r="M57" s="543"/>
      <c r="N57" s="543"/>
      <c r="O57" s="543"/>
      <c r="P57" s="543"/>
      <c r="Q57" s="543"/>
      <c r="R57" s="543"/>
      <c r="S57" s="543"/>
      <c r="T57" s="544">
        <v>555000</v>
      </c>
    </row>
    <row r="58" spans="1:20" ht="12.75">
      <c r="A58" s="531" t="s">
        <v>330</v>
      </c>
      <c r="B58" s="539" t="s">
        <v>331</v>
      </c>
      <c r="C58" s="540" t="s">
        <v>327</v>
      </c>
      <c r="D58" s="541"/>
      <c r="E58" s="503">
        <f t="shared" si="3"/>
        <v>1524000</v>
      </c>
      <c r="F58" s="542"/>
      <c r="G58" s="543"/>
      <c r="H58" s="543"/>
      <c r="I58" s="543"/>
      <c r="J58" s="543"/>
      <c r="K58" s="543"/>
      <c r="L58" s="543"/>
      <c r="M58" s="543"/>
      <c r="N58" s="543"/>
      <c r="O58" s="543"/>
      <c r="P58" s="543"/>
      <c r="Q58" s="543"/>
      <c r="R58" s="543"/>
      <c r="S58" s="543"/>
      <c r="T58" s="544">
        <v>1524000</v>
      </c>
    </row>
    <row r="59" spans="1:20" ht="13.5" thickBot="1">
      <c r="A59" s="531" t="s">
        <v>332</v>
      </c>
      <c r="B59" s="539" t="s">
        <v>333</v>
      </c>
      <c r="C59" s="540" t="s">
        <v>334</v>
      </c>
      <c r="D59" s="541"/>
      <c r="E59" s="503">
        <f t="shared" si="3"/>
        <v>281000</v>
      </c>
      <c r="F59" s="542"/>
      <c r="G59" s="543"/>
      <c r="H59" s="543"/>
      <c r="I59" s="543"/>
      <c r="J59" s="543"/>
      <c r="K59" s="543"/>
      <c r="L59" s="543"/>
      <c r="M59" s="543"/>
      <c r="N59" s="543"/>
      <c r="O59" s="543"/>
      <c r="P59" s="543"/>
      <c r="Q59" s="543"/>
      <c r="R59" s="543"/>
      <c r="S59" s="543"/>
      <c r="T59" s="544">
        <v>281000</v>
      </c>
    </row>
    <row r="60" spans="1:21" ht="13.5" thickBot="1">
      <c r="A60" s="526"/>
      <c r="B60" s="527" t="s">
        <v>1455</v>
      </c>
      <c r="C60" s="520" t="s">
        <v>335</v>
      </c>
      <c r="D60" s="545">
        <v>41547</v>
      </c>
      <c r="E60" s="1294">
        <f aca="true" t="shared" si="4" ref="E60:T60">SUM(E34:E59)</f>
        <v>1164730927</v>
      </c>
      <c r="F60" s="547">
        <f t="shared" si="4"/>
        <v>40217000</v>
      </c>
      <c r="G60" s="548">
        <f t="shared" si="4"/>
        <v>189700000</v>
      </c>
      <c r="H60" s="548">
        <f t="shared" si="4"/>
        <v>32000000</v>
      </c>
      <c r="I60" s="548">
        <f t="shared" si="4"/>
        <v>266391000</v>
      </c>
      <c r="J60" s="548">
        <f t="shared" si="4"/>
        <v>31735930</v>
      </c>
      <c r="K60" s="548">
        <f t="shared" si="4"/>
        <v>6038710</v>
      </c>
      <c r="L60" s="548">
        <f t="shared" si="4"/>
        <v>0</v>
      </c>
      <c r="M60" s="548">
        <f t="shared" si="4"/>
        <v>1500000</v>
      </c>
      <c r="N60" s="548">
        <f t="shared" si="4"/>
        <v>126376131</v>
      </c>
      <c r="O60" s="548">
        <f t="shared" si="4"/>
        <v>0</v>
      </c>
      <c r="P60" s="548">
        <f t="shared" si="4"/>
        <v>86610</v>
      </c>
      <c r="Q60" s="548">
        <f t="shared" si="4"/>
        <v>527602</v>
      </c>
      <c r="R60" s="548">
        <f t="shared" si="4"/>
        <v>0</v>
      </c>
      <c r="S60" s="548">
        <f t="shared" si="4"/>
        <v>151827000</v>
      </c>
      <c r="T60" s="743">
        <f t="shared" si="4"/>
        <v>318330944</v>
      </c>
      <c r="U60" s="338"/>
    </row>
    <row r="61" spans="1:20" ht="12.75">
      <c r="A61" s="531" t="s">
        <v>451</v>
      </c>
      <c r="B61" s="566" t="s">
        <v>449</v>
      </c>
      <c r="C61" s="700" t="s">
        <v>482</v>
      </c>
      <c r="D61" s="701"/>
      <c r="E61" s="959">
        <f t="shared" si="3"/>
        <v>52812</v>
      </c>
      <c r="F61" s="646"/>
      <c r="G61" s="702"/>
      <c r="H61" s="702"/>
      <c r="I61" s="702"/>
      <c r="J61" s="702"/>
      <c r="K61" s="702"/>
      <c r="L61" s="702"/>
      <c r="M61" s="702"/>
      <c r="N61" s="702"/>
      <c r="O61" s="702"/>
      <c r="P61" s="702"/>
      <c r="Q61" s="702"/>
      <c r="R61" s="702"/>
      <c r="S61" s="702"/>
      <c r="T61" s="738">
        <v>52812</v>
      </c>
    </row>
    <row r="62" spans="1:20" ht="12.75">
      <c r="A62" s="531" t="s">
        <v>456</v>
      </c>
      <c r="B62" s="633" t="s">
        <v>499</v>
      </c>
      <c r="C62" s="491" t="s">
        <v>500</v>
      </c>
      <c r="D62" s="703"/>
      <c r="E62" s="959">
        <f t="shared" si="3"/>
        <v>2262000</v>
      </c>
      <c r="F62" s="490"/>
      <c r="G62" s="704"/>
      <c r="H62" s="704"/>
      <c r="I62" s="704"/>
      <c r="J62" s="737">
        <v>2262000</v>
      </c>
      <c r="K62" s="704"/>
      <c r="L62" s="704"/>
      <c r="M62" s="704"/>
      <c r="N62" s="704"/>
      <c r="O62" s="704"/>
      <c r="P62" s="704"/>
      <c r="Q62" s="704"/>
      <c r="R62" s="704"/>
      <c r="S62" s="704"/>
      <c r="T62" s="739"/>
    </row>
    <row r="63" spans="1:20" ht="12.75">
      <c r="A63" s="531" t="s">
        <v>457</v>
      </c>
      <c r="B63" s="633" t="s">
        <v>647</v>
      </c>
      <c r="C63" s="491" t="s">
        <v>646</v>
      </c>
      <c r="D63" s="703"/>
      <c r="E63" s="959">
        <f t="shared" si="3"/>
        <v>1005000</v>
      </c>
      <c r="F63" s="490"/>
      <c r="G63" s="704"/>
      <c r="H63" s="704"/>
      <c r="I63" s="704"/>
      <c r="J63" s="704"/>
      <c r="K63" s="704"/>
      <c r="L63" s="704"/>
      <c r="M63" s="704"/>
      <c r="N63" s="704">
        <v>1005000</v>
      </c>
      <c r="O63" s="704"/>
      <c r="P63" s="704"/>
      <c r="Q63" s="704"/>
      <c r="R63" s="704"/>
      <c r="S63" s="704"/>
      <c r="T63" s="739"/>
    </row>
    <row r="64" spans="1:20" ht="12.75">
      <c r="A64" s="531" t="s">
        <v>458</v>
      </c>
      <c r="B64" s="633" t="s">
        <v>665</v>
      </c>
      <c r="C64" s="491" t="s">
        <v>492</v>
      </c>
      <c r="D64" s="703"/>
      <c r="E64" s="959">
        <v>500500</v>
      </c>
      <c r="F64" s="490"/>
      <c r="G64" s="704"/>
      <c r="H64" s="704"/>
      <c r="I64" s="704">
        <v>500500</v>
      </c>
      <c r="J64" s="704"/>
      <c r="K64" s="704"/>
      <c r="L64" s="704"/>
      <c r="M64" s="704"/>
      <c r="N64" s="704"/>
      <c r="O64" s="704"/>
      <c r="P64" s="704"/>
      <c r="Q64" s="704"/>
      <c r="R64" s="704"/>
      <c r="S64" s="704"/>
      <c r="T64" s="739"/>
    </row>
    <row r="65" spans="1:20" ht="12.75">
      <c r="A65" s="531" t="s">
        <v>460</v>
      </c>
      <c r="B65" s="705" t="s">
        <v>461</v>
      </c>
      <c r="C65" s="491" t="s">
        <v>463</v>
      </c>
      <c r="D65" s="703"/>
      <c r="E65" s="959">
        <f t="shared" si="3"/>
        <v>1080486</v>
      </c>
      <c r="F65" s="490"/>
      <c r="G65" s="704"/>
      <c r="H65" s="704"/>
      <c r="I65" s="704">
        <v>1080486</v>
      </c>
      <c r="J65" s="704"/>
      <c r="K65" s="704"/>
      <c r="L65" s="704"/>
      <c r="M65" s="704"/>
      <c r="N65" s="704"/>
      <c r="O65" s="704"/>
      <c r="P65" s="704"/>
      <c r="Q65" s="704"/>
      <c r="R65" s="704"/>
      <c r="S65" s="704"/>
      <c r="T65" s="739"/>
    </row>
    <row r="66" spans="1:20" ht="12.75">
      <c r="A66" s="531" t="s">
        <v>465</v>
      </c>
      <c r="B66" s="705" t="s">
        <v>461</v>
      </c>
      <c r="C66" s="491"/>
      <c r="D66" s="703"/>
      <c r="E66" s="959">
        <f t="shared" si="3"/>
        <v>1080486</v>
      </c>
      <c r="F66" s="490"/>
      <c r="G66" s="704"/>
      <c r="H66" s="704"/>
      <c r="I66" s="704">
        <v>1080486</v>
      </c>
      <c r="J66" s="704"/>
      <c r="K66" s="704"/>
      <c r="L66" s="704"/>
      <c r="M66" s="704"/>
      <c r="N66" s="704"/>
      <c r="O66" s="704"/>
      <c r="P66" s="704"/>
      <c r="Q66" s="704"/>
      <c r="R66" s="704"/>
      <c r="S66" s="704"/>
      <c r="T66" s="739"/>
    </row>
    <row r="67" spans="1:20" ht="12.75">
      <c r="A67" s="531" t="s">
        <v>466</v>
      </c>
      <c r="B67" s="633" t="s">
        <v>467</v>
      </c>
      <c r="C67" s="491" t="s">
        <v>462</v>
      </c>
      <c r="D67" s="703"/>
      <c r="E67" s="959">
        <f t="shared" si="3"/>
        <v>802132</v>
      </c>
      <c r="F67" s="490"/>
      <c r="G67" s="704"/>
      <c r="H67" s="704"/>
      <c r="I67" s="704"/>
      <c r="J67" s="704"/>
      <c r="K67" s="704">
        <v>802132</v>
      </c>
      <c r="L67" s="704"/>
      <c r="M67" s="704"/>
      <c r="N67" s="704"/>
      <c r="O67" s="704"/>
      <c r="P67" s="704"/>
      <c r="Q67" s="704"/>
      <c r="R67" s="704"/>
      <c r="S67" s="704"/>
      <c r="T67" s="739"/>
    </row>
    <row r="68" spans="1:20" ht="12.75">
      <c r="A68" s="531" t="s">
        <v>468</v>
      </c>
      <c r="B68" s="633" t="s">
        <v>470</v>
      </c>
      <c r="C68" s="491" t="s">
        <v>469</v>
      </c>
      <c r="D68" s="703"/>
      <c r="E68" s="959">
        <f t="shared" si="3"/>
        <v>4056742</v>
      </c>
      <c r="F68" s="490"/>
      <c r="G68" s="704"/>
      <c r="H68" s="704"/>
      <c r="I68" s="704"/>
      <c r="J68" s="704">
        <v>4056742</v>
      </c>
      <c r="K68" s="704"/>
      <c r="L68" s="704"/>
      <c r="M68" s="704"/>
      <c r="N68" s="704"/>
      <c r="O68" s="704"/>
      <c r="P68" s="704"/>
      <c r="Q68" s="704"/>
      <c r="R68" s="704"/>
      <c r="S68" s="704"/>
      <c r="T68" s="739"/>
    </row>
    <row r="69" spans="1:20" ht="12.75">
      <c r="A69" s="531" t="s">
        <v>468</v>
      </c>
      <c r="B69" s="633" t="s">
        <v>470</v>
      </c>
      <c r="C69" s="491" t="s">
        <v>469</v>
      </c>
      <c r="D69" s="703"/>
      <c r="E69" s="959">
        <f t="shared" si="3"/>
        <v>-4056742</v>
      </c>
      <c r="F69" s="490"/>
      <c r="G69" s="704"/>
      <c r="H69" s="704"/>
      <c r="I69" s="704"/>
      <c r="J69" s="704">
        <v>-4056742</v>
      </c>
      <c r="K69" s="704"/>
      <c r="L69" s="704"/>
      <c r="M69" s="704"/>
      <c r="N69" s="704"/>
      <c r="O69" s="704"/>
      <c r="P69" s="704"/>
      <c r="Q69" s="704"/>
      <c r="R69" s="704"/>
      <c r="S69" s="704"/>
      <c r="T69" s="739"/>
    </row>
    <row r="70" spans="1:20" ht="12.75">
      <c r="A70" s="531" t="s">
        <v>471</v>
      </c>
      <c r="B70" s="633" t="s">
        <v>472</v>
      </c>
      <c r="C70" s="491" t="s">
        <v>473</v>
      </c>
      <c r="D70" s="703"/>
      <c r="E70" s="959">
        <f t="shared" si="3"/>
        <v>4209600</v>
      </c>
      <c r="F70" s="490"/>
      <c r="G70" s="704"/>
      <c r="H70" s="704"/>
      <c r="I70" s="704"/>
      <c r="J70" s="704">
        <v>4209600</v>
      </c>
      <c r="K70" s="704"/>
      <c r="L70" s="704"/>
      <c r="M70" s="704"/>
      <c r="N70" s="704"/>
      <c r="O70" s="704"/>
      <c r="P70" s="704"/>
      <c r="Q70" s="704"/>
      <c r="R70" s="704"/>
      <c r="S70" s="704"/>
      <c r="T70" s="739"/>
    </row>
    <row r="71" spans="1:20" ht="12.75">
      <c r="A71" s="531" t="s">
        <v>475</v>
      </c>
      <c r="B71" s="633" t="s">
        <v>479</v>
      </c>
      <c r="C71" s="491" t="s">
        <v>482</v>
      </c>
      <c r="D71" s="703"/>
      <c r="E71" s="959">
        <f t="shared" si="3"/>
        <v>5585841</v>
      </c>
      <c r="F71" s="490"/>
      <c r="G71" s="704"/>
      <c r="H71" s="704"/>
      <c r="I71" s="704"/>
      <c r="J71" s="704"/>
      <c r="K71" s="704"/>
      <c r="L71" s="704"/>
      <c r="M71" s="704"/>
      <c r="N71" s="704"/>
      <c r="O71" s="704"/>
      <c r="P71" s="704"/>
      <c r="Q71" s="704"/>
      <c r="R71" s="704"/>
      <c r="S71" s="704"/>
      <c r="T71" s="739">
        <v>5585841</v>
      </c>
    </row>
    <row r="72" spans="1:20" ht="12.75">
      <c r="A72" s="531" t="s">
        <v>480</v>
      </c>
      <c r="B72" s="633" t="s">
        <v>481</v>
      </c>
      <c r="C72" s="491" t="s">
        <v>483</v>
      </c>
      <c r="D72" s="703"/>
      <c r="E72" s="959">
        <f t="shared" si="3"/>
        <v>4269948</v>
      </c>
      <c r="F72" s="490"/>
      <c r="G72" s="704"/>
      <c r="H72" s="704"/>
      <c r="I72" s="704"/>
      <c r="J72" s="704">
        <v>4269948</v>
      </c>
      <c r="K72" s="704"/>
      <c r="L72" s="704"/>
      <c r="M72" s="704"/>
      <c r="N72" s="704"/>
      <c r="O72" s="704"/>
      <c r="P72" s="704"/>
      <c r="Q72" s="704"/>
      <c r="R72" s="704"/>
      <c r="S72" s="704"/>
      <c r="T72" s="739"/>
    </row>
    <row r="73" spans="1:20" ht="12.75">
      <c r="A73" s="531" t="s">
        <v>480</v>
      </c>
      <c r="B73" s="633" t="s">
        <v>481</v>
      </c>
      <c r="C73" s="491" t="s">
        <v>483</v>
      </c>
      <c r="D73" s="703"/>
      <c r="E73" s="959">
        <f t="shared" si="3"/>
        <v>-4269948</v>
      </c>
      <c r="F73" s="490"/>
      <c r="G73" s="704"/>
      <c r="H73" s="704"/>
      <c r="I73" s="704"/>
      <c r="J73" s="704">
        <v>-4269948</v>
      </c>
      <c r="K73" s="704"/>
      <c r="L73" s="704"/>
      <c r="M73" s="704"/>
      <c r="N73" s="704"/>
      <c r="O73" s="704"/>
      <c r="P73" s="704"/>
      <c r="Q73" s="704"/>
      <c r="R73" s="704"/>
      <c r="S73" s="704"/>
      <c r="T73" s="739"/>
    </row>
    <row r="74" spans="1:20" ht="12.75">
      <c r="A74" s="531" t="s">
        <v>484</v>
      </c>
      <c r="B74" s="633" t="s">
        <v>485</v>
      </c>
      <c r="C74" s="491" t="s">
        <v>486</v>
      </c>
      <c r="D74" s="703"/>
      <c r="E74" s="959">
        <f t="shared" si="3"/>
        <v>598932</v>
      </c>
      <c r="F74" s="490"/>
      <c r="G74" s="704"/>
      <c r="H74" s="704"/>
      <c r="I74" s="704"/>
      <c r="J74" s="704"/>
      <c r="K74" s="704">
        <v>598932</v>
      </c>
      <c r="L74" s="704"/>
      <c r="M74" s="704"/>
      <c r="N74" s="704"/>
      <c r="O74" s="704"/>
      <c r="P74" s="704"/>
      <c r="Q74" s="704"/>
      <c r="R74" s="704"/>
      <c r="S74" s="704"/>
      <c r="T74" s="739"/>
    </row>
    <row r="75" spans="1:20" ht="12.75">
      <c r="A75" s="531" t="s">
        <v>487</v>
      </c>
      <c r="B75" s="633" t="s">
        <v>488</v>
      </c>
      <c r="C75" s="491" t="s">
        <v>489</v>
      </c>
      <c r="D75" s="703"/>
      <c r="E75" s="959">
        <f t="shared" si="3"/>
        <v>566674</v>
      </c>
      <c r="F75" s="490"/>
      <c r="G75" s="704"/>
      <c r="H75" s="704"/>
      <c r="I75" s="704"/>
      <c r="J75" s="704"/>
      <c r="K75" s="704">
        <v>566674</v>
      </c>
      <c r="L75" s="704"/>
      <c r="M75" s="704"/>
      <c r="N75" s="704"/>
      <c r="O75" s="704"/>
      <c r="P75" s="704"/>
      <c r="Q75" s="704"/>
      <c r="R75" s="704"/>
      <c r="S75" s="704"/>
      <c r="T75" s="739"/>
    </row>
    <row r="76" spans="1:20" ht="12.75">
      <c r="A76" s="531" t="s">
        <v>490</v>
      </c>
      <c r="B76" s="633" t="s">
        <v>491</v>
      </c>
      <c r="C76" s="491" t="s">
        <v>489</v>
      </c>
      <c r="D76" s="703"/>
      <c r="E76" s="959">
        <f t="shared" si="3"/>
        <v>708787</v>
      </c>
      <c r="F76" s="490"/>
      <c r="G76" s="704"/>
      <c r="H76" s="704"/>
      <c r="I76" s="704"/>
      <c r="J76" s="704"/>
      <c r="K76" s="704">
        <v>708787</v>
      </c>
      <c r="L76" s="704"/>
      <c r="M76" s="704"/>
      <c r="N76" s="704"/>
      <c r="O76" s="704"/>
      <c r="P76" s="704"/>
      <c r="Q76" s="704"/>
      <c r="R76" s="704"/>
      <c r="S76" s="704"/>
      <c r="T76" s="739"/>
    </row>
    <row r="77" spans="1:20" ht="12.75">
      <c r="A77" s="531" t="s">
        <v>498</v>
      </c>
      <c r="B77" s="633" t="s">
        <v>934</v>
      </c>
      <c r="C77" s="491" t="s">
        <v>501</v>
      </c>
      <c r="D77" s="703"/>
      <c r="E77" s="959">
        <f t="shared" si="3"/>
        <v>2302600</v>
      </c>
      <c r="F77" s="490"/>
      <c r="G77" s="704"/>
      <c r="H77" s="704"/>
      <c r="I77" s="704"/>
      <c r="J77" s="704">
        <v>2302600</v>
      </c>
      <c r="K77" s="704"/>
      <c r="L77" s="704"/>
      <c r="M77" s="704"/>
      <c r="N77" s="704"/>
      <c r="O77" s="704"/>
      <c r="P77" s="704"/>
      <c r="Q77" s="704"/>
      <c r="R77" s="704"/>
      <c r="S77" s="704"/>
      <c r="T77" s="739"/>
    </row>
    <row r="78" spans="1:20" ht="12.75">
      <c r="A78" s="531" t="s">
        <v>503</v>
      </c>
      <c r="B78" s="633" t="s">
        <v>504</v>
      </c>
      <c r="C78" s="491" t="s">
        <v>492</v>
      </c>
      <c r="D78" s="703"/>
      <c r="E78" s="959">
        <f t="shared" si="3"/>
        <v>4289652</v>
      </c>
      <c r="F78" s="490"/>
      <c r="G78" s="704"/>
      <c r="H78" s="704"/>
      <c r="I78" s="704"/>
      <c r="J78" s="704">
        <v>4289652</v>
      </c>
      <c r="K78" s="704"/>
      <c r="L78" s="704"/>
      <c r="M78" s="704"/>
      <c r="N78" s="704"/>
      <c r="O78" s="704"/>
      <c r="P78" s="704"/>
      <c r="Q78" s="704"/>
      <c r="R78" s="704"/>
      <c r="S78" s="704"/>
      <c r="T78" s="739"/>
    </row>
    <row r="79" spans="1:20" ht="12.75">
      <c r="A79" s="531" t="s">
        <v>503</v>
      </c>
      <c r="B79" s="633" t="s">
        <v>505</v>
      </c>
      <c r="C79" s="491" t="s">
        <v>492</v>
      </c>
      <c r="D79" s="703"/>
      <c r="E79" s="959">
        <f t="shared" si="3"/>
        <v>-4289652</v>
      </c>
      <c r="F79" s="490"/>
      <c r="G79" s="704"/>
      <c r="H79" s="704"/>
      <c r="I79" s="704"/>
      <c r="J79" s="704">
        <v>-4289652</v>
      </c>
      <c r="K79" s="704"/>
      <c r="L79" s="704"/>
      <c r="M79" s="704"/>
      <c r="N79" s="704"/>
      <c r="O79" s="704"/>
      <c r="P79" s="704"/>
      <c r="Q79" s="704"/>
      <c r="R79" s="704"/>
      <c r="S79" s="704"/>
      <c r="T79" s="739"/>
    </row>
    <row r="80" spans="1:20" ht="12.75">
      <c r="A80" s="531" t="s">
        <v>506</v>
      </c>
      <c r="B80" s="633" t="s">
        <v>507</v>
      </c>
      <c r="C80" s="491" t="s">
        <v>508</v>
      </c>
      <c r="D80" s="703"/>
      <c r="E80" s="959">
        <f t="shared" si="3"/>
        <v>497582</v>
      </c>
      <c r="F80" s="490"/>
      <c r="G80" s="704"/>
      <c r="H80" s="704"/>
      <c r="I80" s="704"/>
      <c r="J80" s="704"/>
      <c r="K80" s="704"/>
      <c r="L80" s="704"/>
      <c r="M80" s="704"/>
      <c r="N80" s="704">
        <v>497582</v>
      </c>
      <c r="O80" s="704"/>
      <c r="P80" s="704"/>
      <c r="Q80" s="704"/>
      <c r="R80" s="704"/>
      <c r="S80" s="704"/>
      <c r="T80" s="739"/>
    </row>
    <row r="81" spans="1:20" ht="12.75">
      <c r="A81" s="531" t="s">
        <v>510</v>
      </c>
      <c r="B81" s="633" t="s">
        <v>511</v>
      </c>
      <c r="C81" s="491" t="s">
        <v>512</v>
      </c>
      <c r="D81" s="703"/>
      <c r="E81" s="959">
        <f t="shared" si="3"/>
        <v>370000</v>
      </c>
      <c r="F81" s="490"/>
      <c r="G81" s="704"/>
      <c r="H81" s="704"/>
      <c r="I81" s="704"/>
      <c r="J81" s="704"/>
      <c r="K81" s="704"/>
      <c r="L81" s="704"/>
      <c r="M81" s="704"/>
      <c r="N81" s="704">
        <v>370000</v>
      </c>
      <c r="O81" s="704"/>
      <c r="P81" s="704"/>
      <c r="Q81" s="704"/>
      <c r="R81" s="704"/>
      <c r="S81" s="704"/>
      <c r="T81" s="739"/>
    </row>
    <row r="82" spans="1:20" ht="12.75">
      <c r="A82" s="531" t="s">
        <v>517</v>
      </c>
      <c r="B82" s="633" t="s">
        <v>515</v>
      </c>
      <c r="C82" s="491" t="s">
        <v>516</v>
      </c>
      <c r="D82" s="703"/>
      <c r="E82" s="959">
        <f>SUM(F82:T82)</f>
        <v>1659669</v>
      </c>
      <c r="F82" s="490">
        <v>261600</v>
      </c>
      <c r="G82" s="704"/>
      <c r="H82" s="704"/>
      <c r="I82" s="704"/>
      <c r="J82" s="704"/>
      <c r="K82" s="704"/>
      <c r="L82" s="704"/>
      <c r="M82" s="704"/>
      <c r="N82" s="704">
        <v>1398069</v>
      </c>
      <c r="O82" s="704"/>
      <c r="P82" s="704"/>
      <c r="Q82" s="704"/>
      <c r="R82" s="704"/>
      <c r="S82" s="704"/>
      <c r="T82" s="739"/>
    </row>
    <row r="83" spans="1:20" ht="12.75">
      <c r="A83" s="531" t="s">
        <v>523</v>
      </c>
      <c r="B83" s="633" t="s">
        <v>524</v>
      </c>
      <c r="C83" s="491" t="s">
        <v>525</v>
      </c>
      <c r="D83" s="703"/>
      <c r="E83" s="959">
        <f>SUM(F83:T83)</f>
        <v>113500</v>
      </c>
      <c r="F83" s="490">
        <v>63500</v>
      </c>
      <c r="G83" s="704"/>
      <c r="H83" s="704"/>
      <c r="I83" s="704"/>
      <c r="J83" s="704"/>
      <c r="K83" s="704"/>
      <c r="L83" s="704"/>
      <c r="M83" s="704"/>
      <c r="N83" s="704"/>
      <c r="O83" s="704"/>
      <c r="P83" s="704">
        <v>50000</v>
      </c>
      <c r="Q83" s="704"/>
      <c r="R83" s="704"/>
      <c r="S83" s="704"/>
      <c r="T83" s="739"/>
    </row>
    <row r="84" spans="1:20" ht="12.75">
      <c r="A84" s="531" t="s">
        <v>526</v>
      </c>
      <c r="B84" s="633" t="s">
        <v>527</v>
      </c>
      <c r="C84" s="491" t="s">
        <v>1196</v>
      </c>
      <c r="D84" s="703"/>
      <c r="E84" s="959">
        <f t="shared" si="3"/>
        <v>1549530</v>
      </c>
      <c r="F84" s="490"/>
      <c r="G84" s="704"/>
      <c r="H84" s="704"/>
      <c r="I84" s="704"/>
      <c r="J84" s="704"/>
      <c r="K84" s="704"/>
      <c r="L84" s="704"/>
      <c r="M84" s="704"/>
      <c r="N84" s="704"/>
      <c r="O84" s="704"/>
      <c r="P84" s="704"/>
      <c r="Q84" s="704">
        <v>1549530</v>
      </c>
      <c r="R84" s="704"/>
      <c r="S84" s="704"/>
      <c r="T84" s="739"/>
    </row>
    <row r="85" spans="1:20" ht="12.75">
      <c r="A85" s="531" t="s">
        <v>533</v>
      </c>
      <c r="B85" s="633" t="s">
        <v>534</v>
      </c>
      <c r="C85" s="491" t="s">
        <v>535</v>
      </c>
      <c r="D85" s="703"/>
      <c r="E85" s="959">
        <f t="shared" si="3"/>
        <v>8730</v>
      </c>
      <c r="F85" s="490"/>
      <c r="G85" s="704"/>
      <c r="H85" s="704"/>
      <c r="I85" s="704"/>
      <c r="J85" s="704"/>
      <c r="K85" s="704"/>
      <c r="L85" s="704"/>
      <c r="M85" s="704"/>
      <c r="N85" s="704"/>
      <c r="O85" s="704"/>
      <c r="P85" s="704"/>
      <c r="Q85" s="704">
        <v>8730</v>
      </c>
      <c r="R85" s="704"/>
      <c r="S85" s="704"/>
      <c r="T85" s="739"/>
    </row>
    <row r="86" spans="1:20" ht="12.75">
      <c r="A86" s="531" t="s">
        <v>540</v>
      </c>
      <c r="B86" s="633" t="s">
        <v>545</v>
      </c>
      <c r="C86" s="491" t="s">
        <v>542</v>
      </c>
      <c r="D86" s="703"/>
      <c r="E86" s="959">
        <f>SUM(F86:T86)</f>
        <v>3028000</v>
      </c>
      <c r="F86" s="490">
        <v>3028000</v>
      </c>
      <c r="G86" s="704"/>
      <c r="H86" s="704"/>
      <c r="I86" s="704"/>
      <c r="J86" s="704"/>
      <c r="K86" s="704"/>
      <c r="L86" s="704"/>
      <c r="M86" s="704"/>
      <c r="N86" s="704"/>
      <c r="O86" s="704"/>
      <c r="P86" s="704"/>
      <c r="Q86" s="704"/>
      <c r="R86" s="704"/>
      <c r="S86" s="704"/>
      <c r="T86" s="739"/>
    </row>
    <row r="87" spans="1:20" ht="12.75">
      <c r="A87" s="531" t="s">
        <v>544</v>
      </c>
      <c r="B87" s="633" t="s">
        <v>546</v>
      </c>
      <c r="C87" s="491" t="s">
        <v>542</v>
      </c>
      <c r="D87" s="703"/>
      <c r="E87" s="959">
        <f>SUM(F87:T87)</f>
        <v>2072000</v>
      </c>
      <c r="F87" s="490">
        <v>2072000</v>
      </c>
      <c r="G87" s="704"/>
      <c r="H87" s="704"/>
      <c r="I87" s="704"/>
      <c r="J87" s="704"/>
      <c r="K87" s="704"/>
      <c r="L87" s="704"/>
      <c r="M87" s="704"/>
      <c r="N87" s="704"/>
      <c r="O87" s="704"/>
      <c r="P87" s="704"/>
      <c r="Q87" s="704"/>
      <c r="R87" s="704"/>
      <c r="S87" s="704"/>
      <c r="T87" s="739"/>
    </row>
    <row r="88" spans="1:20" ht="12.75">
      <c r="A88" s="531" t="s">
        <v>585</v>
      </c>
      <c r="B88" s="633" t="s">
        <v>590</v>
      </c>
      <c r="C88" s="491" t="s">
        <v>589</v>
      </c>
      <c r="D88" s="703"/>
      <c r="E88" s="959">
        <f aca="true" t="shared" si="5" ref="E88:E93">SUM(F88:T88)</f>
        <v>632333</v>
      </c>
      <c r="F88" s="490"/>
      <c r="G88" s="704"/>
      <c r="H88" s="704"/>
      <c r="I88" s="704"/>
      <c r="J88" s="704"/>
      <c r="K88" s="704"/>
      <c r="L88" s="704"/>
      <c r="M88" s="704"/>
      <c r="N88" s="704"/>
      <c r="O88" s="704"/>
      <c r="P88" s="704"/>
      <c r="Q88" s="704"/>
      <c r="R88" s="704"/>
      <c r="S88" s="704"/>
      <c r="T88" s="739">
        <v>632333</v>
      </c>
    </row>
    <row r="89" spans="1:20" ht="12.75">
      <c r="A89" s="531" t="s">
        <v>588</v>
      </c>
      <c r="B89" s="633" t="s">
        <v>591</v>
      </c>
      <c r="C89" s="491" t="s">
        <v>589</v>
      </c>
      <c r="D89" s="703"/>
      <c r="E89" s="959">
        <f t="shared" si="5"/>
        <v>772090</v>
      </c>
      <c r="F89" s="490"/>
      <c r="G89" s="704"/>
      <c r="H89" s="704"/>
      <c r="I89" s="704"/>
      <c r="J89" s="704"/>
      <c r="K89" s="704"/>
      <c r="L89" s="704"/>
      <c r="M89" s="704"/>
      <c r="N89" s="704"/>
      <c r="O89" s="704"/>
      <c r="P89" s="704"/>
      <c r="Q89" s="704"/>
      <c r="R89" s="704"/>
      <c r="S89" s="704"/>
      <c r="T89" s="739">
        <v>772090</v>
      </c>
    </row>
    <row r="90" spans="1:20" ht="12.75">
      <c r="A90" s="531" t="s">
        <v>596</v>
      </c>
      <c r="B90" s="633" t="s">
        <v>597</v>
      </c>
      <c r="C90" s="491" t="s">
        <v>595</v>
      </c>
      <c r="D90" s="703"/>
      <c r="E90" s="959">
        <f t="shared" si="5"/>
        <v>540000</v>
      </c>
      <c r="F90" s="490"/>
      <c r="G90" s="704"/>
      <c r="H90" s="704"/>
      <c r="I90" s="704"/>
      <c r="J90" s="704"/>
      <c r="K90" s="704"/>
      <c r="L90" s="704"/>
      <c r="M90" s="704"/>
      <c r="N90" s="704"/>
      <c r="O90" s="704"/>
      <c r="P90" s="704"/>
      <c r="Q90" s="704"/>
      <c r="R90" s="704"/>
      <c r="S90" s="704"/>
      <c r="T90" s="739">
        <v>540000</v>
      </c>
    </row>
    <row r="91" spans="1:20" ht="12.75">
      <c r="A91" s="531" t="s">
        <v>598</v>
      </c>
      <c r="B91" s="633" t="s">
        <v>599</v>
      </c>
      <c r="C91" s="491" t="s">
        <v>600</v>
      </c>
      <c r="D91" s="703"/>
      <c r="E91" s="959">
        <f t="shared" si="5"/>
        <v>589788</v>
      </c>
      <c r="F91" s="490"/>
      <c r="G91" s="704"/>
      <c r="H91" s="704"/>
      <c r="I91" s="704"/>
      <c r="J91" s="704"/>
      <c r="K91" s="704"/>
      <c r="L91" s="704"/>
      <c r="M91" s="704"/>
      <c r="N91" s="704"/>
      <c r="O91" s="704"/>
      <c r="P91" s="704"/>
      <c r="Q91" s="704"/>
      <c r="R91" s="704"/>
      <c r="S91" s="704"/>
      <c r="T91" s="739">
        <v>589788</v>
      </c>
    </row>
    <row r="92" spans="1:20" ht="12.75">
      <c r="A92" s="531" t="s">
        <v>602</v>
      </c>
      <c r="B92" s="633" t="s">
        <v>605</v>
      </c>
      <c r="C92" s="491" t="s">
        <v>606</v>
      </c>
      <c r="D92" s="703"/>
      <c r="E92" s="959">
        <f t="shared" si="5"/>
        <v>703453</v>
      </c>
      <c r="F92" s="490"/>
      <c r="G92" s="704"/>
      <c r="H92" s="704"/>
      <c r="I92" s="704"/>
      <c r="J92" s="704"/>
      <c r="K92" s="704"/>
      <c r="L92" s="704"/>
      <c r="M92" s="704"/>
      <c r="N92" s="704"/>
      <c r="O92" s="704"/>
      <c r="P92" s="704"/>
      <c r="Q92" s="704"/>
      <c r="R92" s="704"/>
      <c r="S92" s="704"/>
      <c r="T92" s="739">
        <v>703453</v>
      </c>
    </row>
    <row r="93" spans="1:20" ht="12.75">
      <c r="A93" s="531" t="s">
        <v>609</v>
      </c>
      <c r="B93" s="633" t="s">
        <v>610</v>
      </c>
      <c r="C93" s="491" t="s">
        <v>611</v>
      </c>
      <c r="D93" s="703"/>
      <c r="E93" s="959">
        <f t="shared" si="5"/>
        <v>20000000</v>
      </c>
      <c r="F93" s="490"/>
      <c r="G93" s="704"/>
      <c r="H93" s="704"/>
      <c r="I93" s="704"/>
      <c r="J93" s="704"/>
      <c r="K93" s="704"/>
      <c r="L93" s="704"/>
      <c r="M93" s="704"/>
      <c r="N93" s="704"/>
      <c r="O93" s="704"/>
      <c r="P93" s="704"/>
      <c r="Q93" s="704"/>
      <c r="R93" s="704">
        <v>20000000</v>
      </c>
      <c r="S93" s="704"/>
      <c r="T93" s="739"/>
    </row>
    <row r="94" spans="1:20" ht="12.75">
      <c r="A94" s="531" t="s">
        <v>644</v>
      </c>
      <c r="B94" s="633" t="s">
        <v>645</v>
      </c>
      <c r="C94" s="491" t="s">
        <v>492</v>
      </c>
      <c r="D94" s="703"/>
      <c r="E94" s="959">
        <f t="shared" si="3"/>
        <v>4302780</v>
      </c>
      <c r="F94" s="490"/>
      <c r="G94" s="704"/>
      <c r="H94" s="704"/>
      <c r="I94" s="704"/>
      <c r="J94" s="704">
        <v>4302780</v>
      </c>
      <c r="K94" s="704"/>
      <c r="L94" s="704"/>
      <c r="M94" s="704"/>
      <c r="N94" s="704"/>
      <c r="O94" s="704"/>
      <c r="P94" s="704"/>
      <c r="Q94" s="704"/>
      <c r="R94" s="704"/>
      <c r="S94" s="704"/>
      <c r="T94" s="739"/>
    </row>
    <row r="95" spans="1:20" ht="12.75">
      <c r="A95" s="531" t="s">
        <v>644</v>
      </c>
      <c r="B95" s="633" t="s">
        <v>645</v>
      </c>
      <c r="C95" s="491" t="s">
        <v>492</v>
      </c>
      <c r="D95" s="703"/>
      <c r="E95" s="959">
        <f t="shared" si="3"/>
        <v>-4302780</v>
      </c>
      <c r="F95" s="490"/>
      <c r="G95" s="704"/>
      <c r="H95" s="704"/>
      <c r="I95" s="704"/>
      <c r="J95" s="704">
        <v>-4302780</v>
      </c>
      <c r="K95" s="704"/>
      <c r="L95" s="704"/>
      <c r="M95" s="704"/>
      <c r="N95" s="704"/>
      <c r="O95" s="704"/>
      <c r="P95" s="704"/>
      <c r="Q95" s="704"/>
      <c r="R95" s="704"/>
      <c r="S95" s="704"/>
      <c r="T95" s="739"/>
    </row>
    <row r="96" spans="1:20" ht="12.75">
      <c r="A96" s="531" t="s">
        <v>650</v>
      </c>
      <c r="B96" s="633" t="s">
        <v>651</v>
      </c>
      <c r="C96" s="491" t="s">
        <v>652</v>
      </c>
      <c r="D96" s="703"/>
      <c r="E96" s="959">
        <f t="shared" si="3"/>
        <v>0</v>
      </c>
      <c r="F96" s="490"/>
      <c r="G96" s="704"/>
      <c r="H96" s="704"/>
      <c r="I96" s="704"/>
      <c r="J96" s="704">
        <v>25081724</v>
      </c>
      <c r="K96" s="704"/>
      <c r="L96" s="704"/>
      <c r="M96" s="704"/>
      <c r="N96" s="704">
        <v>-25081724</v>
      </c>
      <c r="O96" s="704"/>
      <c r="P96" s="704"/>
      <c r="Q96" s="704"/>
      <c r="R96" s="704"/>
      <c r="S96" s="704"/>
      <c r="T96" s="739"/>
    </row>
    <row r="97" spans="1:20" ht="12.75">
      <c r="A97" s="531" t="s">
        <v>653</v>
      </c>
      <c r="B97" s="633" t="s">
        <v>654</v>
      </c>
      <c r="C97" s="491" t="s">
        <v>535</v>
      </c>
      <c r="D97" s="703"/>
      <c r="E97" s="959">
        <f>SUM(F97:T97)</f>
        <v>3467600</v>
      </c>
      <c r="F97" s="490">
        <v>3467600</v>
      </c>
      <c r="G97" s="704"/>
      <c r="H97" s="704"/>
      <c r="I97" s="704"/>
      <c r="J97" s="704"/>
      <c r="K97" s="704"/>
      <c r="L97" s="704"/>
      <c r="M97" s="704"/>
      <c r="N97" s="704"/>
      <c r="O97" s="704"/>
      <c r="P97" s="704"/>
      <c r="Q97" s="704"/>
      <c r="R97" s="704"/>
      <c r="S97" s="704"/>
      <c r="T97" s="739"/>
    </row>
    <row r="98" spans="1:20" ht="13.5" thickBot="1">
      <c r="A98" s="531" t="s">
        <v>657</v>
      </c>
      <c r="B98" s="633" t="s">
        <v>269</v>
      </c>
      <c r="C98" s="491" t="s">
        <v>658</v>
      </c>
      <c r="D98" s="703"/>
      <c r="E98" s="959">
        <f t="shared" si="3"/>
        <v>-28040276</v>
      </c>
      <c r="F98" s="740"/>
      <c r="G98" s="741"/>
      <c r="H98" s="741"/>
      <c r="I98" s="741"/>
      <c r="J98" s="741"/>
      <c r="K98" s="741"/>
      <c r="L98" s="741"/>
      <c r="M98" s="741"/>
      <c r="N98" s="741">
        <v>-28040276</v>
      </c>
      <c r="O98" s="741"/>
      <c r="P98" s="741"/>
      <c r="Q98" s="741"/>
      <c r="R98" s="741"/>
      <c r="S98" s="741"/>
      <c r="T98" s="742"/>
    </row>
    <row r="99" spans="1:21" ht="13.5" thickBot="1">
      <c r="A99" s="526"/>
      <c r="B99" s="527" t="s">
        <v>1455</v>
      </c>
      <c r="C99" s="520" t="s">
        <v>445</v>
      </c>
      <c r="D99" s="545">
        <v>41626</v>
      </c>
      <c r="E99" s="546">
        <f aca="true" t="shared" si="6" ref="E99:T99">SUM(E60:E98)</f>
        <v>1193450776</v>
      </c>
      <c r="F99" s="547">
        <f t="shared" si="6"/>
        <v>49109700</v>
      </c>
      <c r="G99" s="548">
        <f t="shared" si="6"/>
        <v>189700000</v>
      </c>
      <c r="H99" s="548">
        <f t="shared" si="6"/>
        <v>32000000</v>
      </c>
      <c r="I99" s="548">
        <f t="shared" si="6"/>
        <v>269052472</v>
      </c>
      <c r="J99" s="548">
        <f t="shared" si="6"/>
        <v>65591854</v>
      </c>
      <c r="K99" s="548">
        <f t="shared" si="6"/>
        <v>8715235</v>
      </c>
      <c r="L99" s="548">
        <f t="shared" si="6"/>
        <v>0</v>
      </c>
      <c r="M99" s="548">
        <f t="shared" si="6"/>
        <v>1500000</v>
      </c>
      <c r="N99" s="548">
        <f t="shared" si="6"/>
        <v>76524782</v>
      </c>
      <c r="O99" s="548">
        <f t="shared" si="6"/>
        <v>0</v>
      </c>
      <c r="P99" s="548">
        <f t="shared" si="6"/>
        <v>136610</v>
      </c>
      <c r="Q99" s="548">
        <f t="shared" si="6"/>
        <v>2085862</v>
      </c>
      <c r="R99" s="548">
        <f t="shared" si="6"/>
        <v>20000000</v>
      </c>
      <c r="S99" s="548">
        <f t="shared" si="6"/>
        <v>151827000</v>
      </c>
      <c r="T99" s="743">
        <f t="shared" si="6"/>
        <v>327207261</v>
      </c>
      <c r="U99" s="338"/>
    </row>
    <row r="100" spans="1:21" ht="12.75">
      <c r="A100" s="792">
        <v>122</v>
      </c>
      <c r="B100" s="566" t="s">
        <v>956</v>
      </c>
      <c r="C100" s="700" t="s">
        <v>955</v>
      </c>
      <c r="D100" s="701"/>
      <c r="E100" s="1286">
        <f>SUM(F100:T100)</f>
        <v>18000000</v>
      </c>
      <c r="F100" s="702"/>
      <c r="G100" s="702"/>
      <c r="H100" s="702"/>
      <c r="I100" s="702"/>
      <c r="J100" s="702"/>
      <c r="K100" s="702"/>
      <c r="L100" s="702">
        <v>18000000</v>
      </c>
      <c r="M100" s="702"/>
      <c r="N100" s="702"/>
      <c r="O100" s="702"/>
      <c r="P100" s="702"/>
      <c r="Q100" s="702"/>
      <c r="R100" s="702"/>
      <c r="S100" s="702"/>
      <c r="T100" s="738"/>
      <c r="U100" s="338"/>
    </row>
    <row r="101" spans="1:21" ht="12.75">
      <c r="A101" s="792">
        <v>123</v>
      </c>
      <c r="B101" s="633" t="s">
        <v>964</v>
      </c>
      <c r="C101" s="491" t="s">
        <v>970</v>
      </c>
      <c r="D101" s="703"/>
      <c r="E101" s="1287">
        <f aca="true" t="shared" si="7" ref="E101:E127">SUM(F101:T101)</f>
        <v>0</v>
      </c>
      <c r="F101" s="704"/>
      <c r="G101" s="704"/>
      <c r="H101" s="704"/>
      <c r="I101" s="704"/>
      <c r="J101" s="704">
        <v>-281000</v>
      </c>
      <c r="K101" s="704"/>
      <c r="L101" s="704">
        <v>281000</v>
      </c>
      <c r="M101" s="704"/>
      <c r="N101" s="704"/>
      <c r="O101" s="704"/>
      <c r="P101" s="704"/>
      <c r="Q101" s="704"/>
      <c r="R101" s="704"/>
      <c r="S101" s="704"/>
      <c r="T101" s="739"/>
      <c r="U101" s="338"/>
    </row>
    <row r="102" spans="1:21" ht="12.75">
      <c r="A102" s="792">
        <v>124</v>
      </c>
      <c r="B102" s="633" t="s">
        <v>964</v>
      </c>
      <c r="C102" s="491" t="s">
        <v>970</v>
      </c>
      <c r="D102" s="703"/>
      <c r="E102" s="1287">
        <f t="shared" si="7"/>
        <v>0</v>
      </c>
      <c r="F102" s="704"/>
      <c r="G102" s="704"/>
      <c r="H102" s="704"/>
      <c r="I102" s="704">
        <v>8064852</v>
      </c>
      <c r="J102" s="704">
        <v>-8064852</v>
      </c>
      <c r="K102" s="704"/>
      <c r="L102" s="704"/>
      <c r="M102" s="704"/>
      <c r="N102" s="704"/>
      <c r="O102" s="704"/>
      <c r="P102" s="704"/>
      <c r="Q102" s="704"/>
      <c r="R102" s="704"/>
      <c r="S102" s="704"/>
      <c r="T102" s="739"/>
      <c r="U102" s="338"/>
    </row>
    <row r="103" spans="1:21" ht="12.75">
      <c r="A103" s="792">
        <v>125</v>
      </c>
      <c r="B103" s="633" t="s">
        <v>964</v>
      </c>
      <c r="C103" s="491" t="s">
        <v>970</v>
      </c>
      <c r="D103" s="703"/>
      <c r="E103" s="1287">
        <f t="shared" si="7"/>
        <v>0</v>
      </c>
      <c r="F103" s="704"/>
      <c r="G103" s="704"/>
      <c r="H103" s="704"/>
      <c r="I103" s="704">
        <v>-4004289</v>
      </c>
      <c r="J103" s="704"/>
      <c r="K103" s="704">
        <v>4004289</v>
      </c>
      <c r="L103" s="704"/>
      <c r="M103" s="704"/>
      <c r="N103" s="704"/>
      <c r="O103" s="704"/>
      <c r="P103" s="704"/>
      <c r="Q103" s="704"/>
      <c r="R103" s="704"/>
      <c r="S103" s="704"/>
      <c r="T103" s="739"/>
      <c r="U103" s="338"/>
    </row>
    <row r="104" spans="1:21" ht="12.75">
      <c r="A104" s="792">
        <v>126</v>
      </c>
      <c r="B104" s="633" t="s">
        <v>938</v>
      </c>
      <c r="C104" s="491" t="s">
        <v>970</v>
      </c>
      <c r="D104" s="703"/>
      <c r="E104" s="1287">
        <f t="shared" si="7"/>
        <v>148607</v>
      </c>
      <c r="F104" s="704"/>
      <c r="G104" s="704"/>
      <c r="H104" s="704"/>
      <c r="I104" s="704">
        <v>148607</v>
      </c>
      <c r="J104" s="704"/>
      <c r="K104" s="704"/>
      <c r="L104" s="704"/>
      <c r="M104" s="704"/>
      <c r="N104" s="704"/>
      <c r="O104" s="704"/>
      <c r="P104" s="704"/>
      <c r="Q104" s="704"/>
      <c r="R104" s="704"/>
      <c r="S104" s="704"/>
      <c r="T104" s="739"/>
      <c r="U104" s="338"/>
    </row>
    <row r="105" spans="1:21" ht="12.75">
      <c r="A105" s="792">
        <v>127</v>
      </c>
      <c r="B105" s="633" t="s">
        <v>972</v>
      </c>
      <c r="C105" s="491" t="s">
        <v>973</v>
      </c>
      <c r="D105" s="703"/>
      <c r="E105" s="1287">
        <f t="shared" si="7"/>
        <v>691000</v>
      </c>
      <c r="F105" s="704">
        <v>691000</v>
      </c>
      <c r="G105" s="704"/>
      <c r="H105" s="704"/>
      <c r="I105" s="704"/>
      <c r="J105" s="704"/>
      <c r="K105" s="704"/>
      <c r="L105" s="704"/>
      <c r="M105" s="704"/>
      <c r="N105" s="704"/>
      <c r="O105" s="704"/>
      <c r="P105" s="704"/>
      <c r="Q105" s="704"/>
      <c r="R105" s="704"/>
      <c r="S105" s="704"/>
      <c r="T105" s="739"/>
      <c r="U105" s="338"/>
    </row>
    <row r="106" spans="1:21" ht="12.75">
      <c r="A106" s="792">
        <v>128</v>
      </c>
      <c r="B106" s="633" t="s">
        <v>974</v>
      </c>
      <c r="C106" s="491" t="s">
        <v>975</v>
      </c>
      <c r="D106" s="703"/>
      <c r="E106" s="1287">
        <f t="shared" si="7"/>
        <v>907000</v>
      </c>
      <c r="F106" s="704"/>
      <c r="G106" s="704"/>
      <c r="H106" s="704">
        <v>907000</v>
      </c>
      <c r="I106" s="704"/>
      <c r="J106" s="704"/>
      <c r="K106" s="704"/>
      <c r="L106" s="704"/>
      <c r="M106" s="704"/>
      <c r="N106" s="704"/>
      <c r="O106" s="704"/>
      <c r="P106" s="704"/>
      <c r="Q106" s="704"/>
      <c r="R106" s="704"/>
      <c r="S106" s="704"/>
      <c r="T106" s="739"/>
      <c r="U106" s="338"/>
    </row>
    <row r="107" spans="1:21" ht="12.75">
      <c r="A107" s="792">
        <v>129</v>
      </c>
      <c r="B107" s="633" t="s">
        <v>976</v>
      </c>
      <c r="C107" s="491" t="s">
        <v>977</v>
      </c>
      <c r="D107" s="703"/>
      <c r="E107" s="1287">
        <f t="shared" si="7"/>
        <v>554000</v>
      </c>
      <c r="F107" s="704"/>
      <c r="G107" s="704">
        <v>554000</v>
      </c>
      <c r="H107" s="704"/>
      <c r="I107" s="704"/>
      <c r="J107" s="704"/>
      <c r="K107" s="704"/>
      <c r="L107" s="704"/>
      <c r="M107" s="704"/>
      <c r="N107" s="704"/>
      <c r="O107" s="704"/>
      <c r="P107" s="704"/>
      <c r="Q107" s="704"/>
      <c r="R107" s="704"/>
      <c r="S107" s="704"/>
      <c r="T107" s="739"/>
      <c r="U107" s="338"/>
    </row>
    <row r="108" spans="1:21" ht="12.75">
      <c r="A108" s="792">
        <v>130</v>
      </c>
      <c r="B108" s="633" t="s">
        <v>987</v>
      </c>
      <c r="C108" s="491" t="s">
        <v>975</v>
      </c>
      <c r="D108" s="703"/>
      <c r="E108" s="1287">
        <f t="shared" si="7"/>
        <v>136000</v>
      </c>
      <c r="F108" s="704"/>
      <c r="G108" s="704">
        <v>136000</v>
      </c>
      <c r="H108" s="704"/>
      <c r="I108" s="704"/>
      <c r="J108" s="704"/>
      <c r="K108" s="704"/>
      <c r="L108" s="704"/>
      <c r="M108" s="704"/>
      <c r="N108" s="704"/>
      <c r="O108" s="704"/>
      <c r="P108" s="704"/>
      <c r="Q108" s="704"/>
      <c r="R108" s="704"/>
      <c r="S108" s="704"/>
      <c r="T108" s="739"/>
      <c r="U108" s="338"/>
    </row>
    <row r="109" spans="1:21" ht="12.75">
      <c r="A109" s="792">
        <v>131</v>
      </c>
      <c r="B109" s="633" t="s">
        <v>988</v>
      </c>
      <c r="C109" s="491" t="s">
        <v>975</v>
      </c>
      <c r="D109" s="703"/>
      <c r="E109" s="1287">
        <f t="shared" si="7"/>
        <v>146000</v>
      </c>
      <c r="F109" s="704"/>
      <c r="G109" s="704">
        <v>146000</v>
      </c>
      <c r="H109" s="704"/>
      <c r="I109" s="704"/>
      <c r="J109" s="704"/>
      <c r="K109" s="704"/>
      <c r="L109" s="704"/>
      <c r="M109" s="704"/>
      <c r="N109" s="704"/>
      <c r="O109" s="704"/>
      <c r="P109" s="704"/>
      <c r="Q109" s="704"/>
      <c r="R109" s="704"/>
      <c r="S109" s="704"/>
      <c r="T109" s="739"/>
      <c r="U109" s="338"/>
    </row>
    <row r="110" spans="1:21" ht="12.75">
      <c r="A110" s="792">
        <v>132</v>
      </c>
      <c r="B110" s="633" t="s">
        <v>989</v>
      </c>
      <c r="C110" s="491" t="s">
        <v>975</v>
      </c>
      <c r="D110" s="703"/>
      <c r="E110" s="1287">
        <f t="shared" si="7"/>
        <v>26000</v>
      </c>
      <c r="F110" s="704"/>
      <c r="G110" s="704">
        <v>26000</v>
      </c>
      <c r="H110" s="704"/>
      <c r="I110" s="704"/>
      <c r="J110" s="704"/>
      <c r="K110" s="704"/>
      <c r="L110" s="704"/>
      <c r="M110" s="704"/>
      <c r="N110" s="704"/>
      <c r="O110" s="704"/>
      <c r="P110" s="704"/>
      <c r="Q110" s="704"/>
      <c r="R110" s="704"/>
      <c r="S110" s="704"/>
      <c r="T110" s="739"/>
      <c r="U110" s="338"/>
    </row>
    <row r="111" spans="1:21" ht="12.75">
      <c r="A111" s="792">
        <v>133</v>
      </c>
      <c r="B111" s="633" t="s">
        <v>990</v>
      </c>
      <c r="C111" s="491" t="s">
        <v>975</v>
      </c>
      <c r="D111" s="703"/>
      <c r="E111" s="1287">
        <f t="shared" si="7"/>
        <v>60350000</v>
      </c>
      <c r="F111" s="704"/>
      <c r="G111" s="704">
        <v>60350000</v>
      </c>
      <c r="H111" s="704"/>
      <c r="I111" s="704"/>
      <c r="J111" s="704"/>
      <c r="K111" s="704"/>
      <c r="L111" s="704"/>
      <c r="M111" s="704"/>
      <c r="N111" s="704"/>
      <c r="O111" s="704"/>
      <c r="P111" s="704"/>
      <c r="Q111" s="704"/>
      <c r="R111" s="704"/>
      <c r="S111" s="704"/>
      <c r="T111" s="739"/>
      <c r="U111" s="338"/>
    </row>
    <row r="112" spans="1:21" ht="12.75">
      <c r="A112" s="792">
        <v>134</v>
      </c>
      <c r="B112" s="633" t="s">
        <v>991</v>
      </c>
      <c r="C112" s="491" t="s">
        <v>992</v>
      </c>
      <c r="D112" s="703"/>
      <c r="E112" s="1287">
        <f t="shared" si="7"/>
        <v>4683770</v>
      </c>
      <c r="F112" s="704"/>
      <c r="G112" s="704"/>
      <c r="H112" s="704"/>
      <c r="I112" s="704"/>
      <c r="J112" s="704"/>
      <c r="K112" s="704"/>
      <c r="L112" s="704"/>
      <c r="M112" s="704"/>
      <c r="N112" s="704">
        <v>4683770</v>
      </c>
      <c r="O112" s="704"/>
      <c r="P112" s="704"/>
      <c r="Q112" s="704"/>
      <c r="R112" s="704"/>
      <c r="S112" s="704"/>
      <c r="T112" s="739"/>
      <c r="U112" s="338"/>
    </row>
    <row r="113" spans="1:21" ht="12.75">
      <c r="A113" s="792">
        <v>135</v>
      </c>
      <c r="B113" s="633" t="s">
        <v>993</v>
      </c>
      <c r="C113" s="491" t="s">
        <v>992</v>
      </c>
      <c r="D113" s="703"/>
      <c r="E113" s="1287">
        <f t="shared" si="7"/>
        <v>9884391</v>
      </c>
      <c r="F113" s="704"/>
      <c r="G113" s="704"/>
      <c r="H113" s="704"/>
      <c r="I113" s="704"/>
      <c r="J113" s="704"/>
      <c r="K113" s="704"/>
      <c r="L113" s="704"/>
      <c r="M113" s="704"/>
      <c r="N113" s="704">
        <v>9884391</v>
      </c>
      <c r="O113" s="704"/>
      <c r="P113" s="704"/>
      <c r="Q113" s="704"/>
      <c r="R113" s="704"/>
      <c r="S113" s="704"/>
      <c r="T113" s="739"/>
      <c r="U113" s="338"/>
    </row>
    <row r="114" spans="1:21" ht="12.75">
      <c r="A114" s="792">
        <v>136</v>
      </c>
      <c r="B114" s="633" t="s">
        <v>1083</v>
      </c>
      <c r="C114" s="491" t="s">
        <v>1084</v>
      </c>
      <c r="D114" s="703"/>
      <c r="E114" s="1287">
        <f t="shared" si="7"/>
        <v>1000000</v>
      </c>
      <c r="F114" s="704">
        <v>1000000</v>
      </c>
      <c r="G114" s="704"/>
      <c r="H114" s="704"/>
      <c r="I114" s="704"/>
      <c r="J114" s="704"/>
      <c r="K114" s="704"/>
      <c r="L114" s="704"/>
      <c r="M114" s="704"/>
      <c r="N114" s="704"/>
      <c r="O114" s="704"/>
      <c r="P114" s="704"/>
      <c r="Q114" s="704"/>
      <c r="R114" s="704"/>
      <c r="S114" s="704"/>
      <c r="T114" s="739"/>
      <c r="U114" s="338"/>
    </row>
    <row r="115" spans="1:21" ht="12.75">
      <c r="A115" s="792">
        <v>137</v>
      </c>
      <c r="B115" s="633" t="s">
        <v>1004</v>
      </c>
      <c r="C115" s="491" t="s">
        <v>994</v>
      </c>
      <c r="D115" s="703"/>
      <c r="E115" s="1287">
        <f t="shared" si="7"/>
        <v>526000</v>
      </c>
      <c r="F115" s="704">
        <v>526000</v>
      </c>
      <c r="G115" s="704"/>
      <c r="H115" s="704"/>
      <c r="I115" s="704"/>
      <c r="J115" s="704"/>
      <c r="K115" s="704"/>
      <c r="L115" s="704"/>
      <c r="M115" s="704"/>
      <c r="N115" s="704"/>
      <c r="O115" s="704"/>
      <c r="P115" s="704"/>
      <c r="Q115" s="704"/>
      <c r="R115" s="704"/>
      <c r="S115" s="704"/>
      <c r="T115" s="739"/>
      <c r="U115" s="338"/>
    </row>
    <row r="116" spans="1:21" ht="12.75">
      <c r="A116" s="792">
        <v>138</v>
      </c>
      <c r="B116" s="633" t="s">
        <v>1005</v>
      </c>
      <c r="C116" s="491" t="s">
        <v>1006</v>
      </c>
      <c r="D116" s="703"/>
      <c r="E116" s="1287">
        <f t="shared" si="7"/>
        <v>1037000</v>
      </c>
      <c r="F116" s="704">
        <v>1037000</v>
      </c>
      <c r="G116" s="704"/>
      <c r="H116" s="704"/>
      <c r="I116" s="704"/>
      <c r="J116" s="704"/>
      <c r="K116" s="704"/>
      <c r="L116" s="704"/>
      <c r="M116" s="704"/>
      <c r="N116" s="704"/>
      <c r="O116" s="704"/>
      <c r="P116" s="704"/>
      <c r="Q116" s="704"/>
      <c r="R116" s="704"/>
      <c r="S116" s="704"/>
      <c r="T116" s="739"/>
      <c r="U116" s="338"/>
    </row>
    <row r="117" spans="1:21" ht="12.75">
      <c r="A117" s="792">
        <v>139</v>
      </c>
      <c r="B117" s="633" t="s">
        <v>1007</v>
      </c>
      <c r="C117" s="491" t="s">
        <v>1008</v>
      </c>
      <c r="D117" s="703"/>
      <c r="E117" s="1287">
        <f t="shared" si="7"/>
        <v>250000</v>
      </c>
      <c r="F117" s="704"/>
      <c r="G117" s="704"/>
      <c r="H117" s="704"/>
      <c r="I117" s="704"/>
      <c r="J117" s="704"/>
      <c r="K117" s="704"/>
      <c r="L117" s="704"/>
      <c r="M117" s="704"/>
      <c r="N117" s="704"/>
      <c r="O117" s="704"/>
      <c r="P117" s="704"/>
      <c r="Q117" s="704"/>
      <c r="R117" s="704"/>
      <c r="S117" s="704"/>
      <c r="T117" s="739">
        <v>250000</v>
      </c>
      <c r="U117" s="338"/>
    </row>
    <row r="118" spans="1:21" ht="12.75">
      <c r="A118" s="792">
        <v>140</v>
      </c>
      <c r="B118" s="633" t="s">
        <v>1079</v>
      </c>
      <c r="C118" s="491" t="s">
        <v>1054</v>
      </c>
      <c r="D118" s="703"/>
      <c r="E118" s="1287">
        <f t="shared" si="7"/>
        <v>1000000</v>
      </c>
      <c r="F118" s="704"/>
      <c r="G118" s="704"/>
      <c r="H118" s="704"/>
      <c r="I118" s="704"/>
      <c r="J118" s="704"/>
      <c r="K118" s="704"/>
      <c r="L118" s="704"/>
      <c r="M118" s="704"/>
      <c r="N118" s="704">
        <v>1000000</v>
      </c>
      <c r="O118" s="704"/>
      <c r="P118" s="704"/>
      <c r="Q118" s="704"/>
      <c r="R118" s="704"/>
      <c r="S118" s="704"/>
      <c r="T118" s="739"/>
      <c r="U118" s="338"/>
    </row>
    <row r="119" spans="1:21" ht="12.75">
      <c r="A119" s="792">
        <v>140</v>
      </c>
      <c r="B119" s="633" t="s">
        <v>1081</v>
      </c>
      <c r="C119" s="491" t="s">
        <v>1082</v>
      </c>
      <c r="D119" s="703"/>
      <c r="E119" s="1287">
        <f t="shared" si="7"/>
        <v>-1000000</v>
      </c>
      <c r="F119" s="704"/>
      <c r="G119" s="704"/>
      <c r="H119" s="704"/>
      <c r="I119" s="704"/>
      <c r="J119" s="704"/>
      <c r="K119" s="704"/>
      <c r="L119" s="704"/>
      <c r="M119" s="704"/>
      <c r="N119" s="704">
        <v>-1000000</v>
      </c>
      <c r="O119" s="704"/>
      <c r="P119" s="704"/>
      <c r="Q119" s="704"/>
      <c r="R119" s="704"/>
      <c r="S119" s="704"/>
      <c r="T119" s="739"/>
      <c r="U119" s="338"/>
    </row>
    <row r="120" spans="1:21" ht="13.5" thickBot="1">
      <c r="A120" s="792">
        <v>141</v>
      </c>
      <c r="B120" s="633" t="s">
        <v>1009</v>
      </c>
      <c r="C120" s="491" t="s">
        <v>1010</v>
      </c>
      <c r="D120" s="703"/>
      <c r="E120" s="1581">
        <f t="shared" si="7"/>
        <v>-400000</v>
      </c>
      <c r="F120" s="704">
        <v>-400000</v>
      </c>
      <c r="G120" s="704"/>
      <c r="H120" s="704"/>
      <c r="I120" s="704"/>
      <c r="J120" s="704"/>
      <c r="K120" s="704"/>
      <c r="L120" s="704"/>
      <c r="M120" s="704"/>
      <c r="N120" s="704"/>
      <c r="O120" s="704"/>
      <c r="P120" s="704"/>
      <c r="Q120" s="704"/>
      <c r="R120" s="704"/>
      <c r="S120" s="704"/>
      <c r="T120" s="739"/>
      <c r="U120" s="338"/>
    </row>
    <row r="121" spans="1:21" ht="12.75">
      <c r="A121" s="792">
        <v>156</v>
      </c>
      <c r="B121" s="500" t="s">
        <v>939</v>
      </c>
      <c r="C121" s="654" t="s">
        <v>940</v>
      </c>
      <c r="D121" s="703"/>
      <c r="E121" s="1580">
        <f t="shared" si="7"/>
        <v>-1897000</v>
      </c>
      <c r="F121" s="704"/>
      <c r="G121" s="704"/>
      <c r="H121" s="704"/>
      <c r="I121" s="704"/>
      <c r="J121" s="704"/>
      <c r="K121" s="704"/>
      <c r="L121" s="704"/>
      <c r="M121" s="704"/>
      <c r="N121" s="704"/>
      <c r="O121" s="704"/>
      <c r="P121" s="704"/>
      <c r="Q121" s="704"/>
      <c r="R121" s="704"/>
      <c r="S121" s="704">
        <v>-1897000</v>
      </c>
      <c r="T121" s="739"/>
      <c r="U121" s="338"/>
    </row>
    <row r="122" spans="1:21" ht="12.75">
      <c r="A122" s="792">
        <v>156</v>
      </c>
      <c r="B122" s="500" t="s">
        <v>941</v>
      </c>
      <c r="C122" s="654" t="s">
        <v>940</v>
      </c>
      <c r="D122" s="703"/>
      <c r="E122" s="1287">
        <f t="shared" si="7"/>
        <v>1082000</v>
      </c>
      <c r="F122" s="704"/>
      <c r="G122" s="704"/>
      <c r="H122" s="704"/>
      <c r="I122" s="704"/>
      <c r="J122" s="704"/>
      <c r="K122" s="704"/>
      <c r="L122" s="704"/>
      <c r="M122" s="704"/>
      <c r="N122" s="704"/>
      <c r="O122" s="704"/>
      <c r="P122" s="704"/>
      <c r="Q122" s="704"/>
      <c r="R122" s="704"/>
      <c r="S122" s="704">
        <v>1082000</v>
      </c>
      <c r="T122" s="739"/>
      <c r="U122" s="338"/>
    </row>
    <row r="123" spans="1:21" ht="12.75">
      <c r="A123" s="792">
        <v>156</v>
      </c>
      <c r="B123" s="500" t="s">
        <v>942</v>
      </c>
      <c r="C123" s="654" t="s">
        <v>940</v>
      </c>
      <c r="D123" s="703"/>
      <c r="E123" s="1287">
        <f t="shared" si="7"/>
        <v>78000</v>
      </c>
      <c r="F123" s="704"/>
      <c r="G123" s="704"/>
      <c r="H123" s="704"/>
      <c r="I123" s="704"/>
      <c r="J123" s="704"/>
      <c r="K123" s="704"/>
      <c r="L123" s="704"/>
      <c r="M123" s="704"/>
      <c r="N123" s="704"/>
      <c r="O123" s="704"/>
      <c r="P123" s="704"/>
      <c r="Q123" s="704"/>
      <c r="R123" s="704"/>
      <c r="S123" s="704">
        <v>78000</v>
      </c>
      <c r="T123" s="739"/>
      <c r="U123" s="338"/>
    </row>
    <row r="124" spans="1:21" ht="12.75">
      <c r="A124" s="792">
        <v>156</v>
      </c>
      <c r="B124" s="500" t="s">
        <v>943</v>
      </c>
      <c r="C124" s="654" t="s">
        <v>940</v>
      </c>
      <c r="D124" s="703"/>
      <c r="E124" s="1287">
        <f t="shared" si="7"/>
        <v>570000</v>
      </c>
      <c r="F124" s="704"/>
      <c r="G124" s="704"/>
      <c r="H124" s="704"/>
      <c r="I124" s="704"/>
      <c r="J124" s="704"/>
      <c r="K124" s="704"/>
      <c r="L124" s="704"/>
      <c r="M124" s="704"/>
      <c r="N124" s="704"/>
      <c r="O124" s="704"/>
      <c r="P124" s="704"/>
      <c r="Q124" s="704"/>
      <c r="R124" s="704"/>
      <c r="S124" s="704">
        <v>570000</v>
      </c>
      <c r="T124" s="739"/>
      <c r="U124" s="338"/>
    </row>
    <row r="125" spans="1:21" ht="12.75">
      <c r="A125" s="792">
        <v>156</v>
      </c>
      <c r="B125" s="500" t="s">
        <v>944</v>
      </c>
      <c r="C125" s="654" t="s">
        <v>940</v>
      </c>
      <c r="D125" s="793"/>
      <c r="E125" s="1287">
        <f t="shared" si="7"/>
        <v>167000</v>
      </c>
      <c r="F125" s="1275"/>
      <c r="G125" s="1275"/>
      <c r="H125" s="1275"/>
      <c r="I125" s="1275"/>
      <c r="J125" s="1275"/>
      <c r="K125" s="1275"/>
      <c r="L125" s="1275"/>
      <c r="M125" s="1275"/>
      <c r="N125" s="1275"/>
      <c r="O125" s="1275"/>
      <c r="P125" s="1275"/>
      <c r="Q125" s="1275"/>
      <c r="R125" s="1275"/>
      <c r="S125" s="1275">
        <v>167000</v>
      </c>
      <c r="T125" s="1276"/>
      <c r="U125" s="338"/>
    </row>
    <row r="126" spans="1:21" ht="13.5" thickBot="1">
      <c r="A126" s="792">
        <v>157</v>
      </c>
      <c r="B126" s="538" t="s">
        <v>945</v>
      </c>
      <c r="C126" s="501" t="s">
        <v>946</v>
      </c>
      <c r="D126" s="793"/>
      <c r="E126" s="1287">
        <f t="shared" si="7"/>
        <v>0</v>
      </c>
      <c r="F126" s="1275"/>
      <c r="G126" s="1275"/>
      <c r="H126" s="1275"/>
      <c r="I126" s="1275">
        <v>1000</v>
      </c>
      <c r="J126" s="1275"/>
      <c r="K126" s="1275"/>
      <c r="L126" s="1275"/>
      <c r="M126" s="1275"/>
      <c r="N126" s="1275"/>
      <c r="O126" s="1275"/>
      <c r="P126" s="1275">
        <v>-1000</v>
      </c>
      <c r="Q126" s="1275"/>
      <c r="R126" s="1275"/>
      <c r="S126" s="1275"/>
      <c r="T126" s="1276"/>
      <c r="U126" s="338"/>
    </row>
    <row r="127" spans="1:21" ht="13.5" thickBot="1">
      <c r="A127" s="526"/>
      <c r="B127" s="527" t="s">
        <v>1455</v>
      </c>
      <c r="C127" s="520" t="s">
        <v>935</v>
      </c>
      <c r="D127" s="545">
        <v>41639</v>
      </c>
      <c r="E127" s="546">
        <f t="shared" si="7"/>
        <v>1291390544</v>
      </c>
      <c r="F127" s="548">
        <f aca="true" t="shared" si="8" ref="F127:T127">SUM(F99:F126)</f>
        <v>51963700</v>
      </c>
      <c r="G127" s="548">
        <f t="shared" si="8"/>
        <v>250912000</v>
      </c>
      <c r="H127" s="548">
        <f t="shared" si="8"/>
        <v>32907000</v>
      </c>
      <c r="I127" s="548">
        <f t="shared" si="8"/>
        <v>273262642</v>
      </c>
      <c r="J127" s="548">
        <f t="shared" si="8"/>
        <v>57246002</v>
      </c>
      <c r="K127" s="548">
        <f t="shared" si="8"/>
        <v>12719524</v>
      </c>
      <c r="L127" s="548">
        <f t="shared" si="8"/>
        <v>18281000</v>
      </c>
      <c r="M127" s="548">
        <f t="shared" si="8"/>
        <v>1500000</v>
      </c>
      <c r="N127" s="548">
        <f t="shared" si="8"/>
        <v>91092943</v>
      </c>
      <c r="O127" s="548">
        <f t="shared" si="8"/>
        <v>0</v>
      </c>
      <c r="P127" s="548">
        <f t="shared" si="8"/>
        <v>135610</v>
      </c>
      <c r="Q127" s="548">
        <f t="shared" si="8"/>
        <v>2085862</v>
      </c>
      <c r="R127" s="548">
        <f t="shared" si="8"/>
        <v>20000000</v>
      </c>
      <c r="S127" s="548">
        <f t="shared" si="8"/>
        <v>151827000</v>
      </c>
      <c r="T127" s="548">
        <f t="shared" si="8"/>
        <v>327457261</v>
      </c>
      <c r="U127" s="338"/>
    </row>
    <row r="128" spans="1:20" s="336" customFormat="1" ht="13.5" thickBot="1">
      <c r="A128" s="792"/>
      <c r="B128" s="1288" t="s">
        <v>224</v>
      </c>
      <c r="C128" s="1289"/>
      <c r="D128" s="1290"/>
      <c r="E128" s="1291">
        <f>SUM(F128:T128)</f>
        <v>-327457261</v>
      </c>
      <c r="F128" s="534"/>
      <c r="G128" s="534"/>
      <c r="H128" s="534"/>
      <c r="I128" s="534"/>
      <c r="J128" s="534"/>
      <c r="K128" s="534"/>
      <c r="L128" s="534"/>
      <c r="M128" s="534"/>
      <c r="N128" s="534"/>
      <c r="O128" s="534"/>
      <c r="P128" s="534"/>
      <c r="Q128" s="534"/>
      <c r="R128" s="534"/>
      <c r="S128" s="534"/>
      <c r="T128" s="1292">
        <v>-327457261</v>
      </c>
    </row>
    <row r="129" spans="1:20" ht="13.5" thickBot="1">
      <c r="A129" s="549"/>
      <c r="B129" s="550" t="s">
        <v>336</v>
      </c>
      <c r="C129" s="520" t="s">
        <v>947</v>
      </c>
      <c r="D129" s="545">
        <v>41639</v>
      </c>
      <c r="E129" s="551">
        <f>SUM(E127:E128)</f>
        <v>963933283</v>
      </c>
      <c r="F129" s="552">
        <f>SUM(F127:F128)</f>
        <v>51963700</v>
      </c>
      <c r="G129" s="552">
        <f>SUM(G127:G128)</f>
        <v>250912000</v>
      </c>
      <c r="H129" s="552">
        <f aca="true" t="shared" si="9" ref="H129:T129">SUM(H127:H128)</f>
        <v>32907000</v>
      </c>
      <c r="I129" s="552">
        <f t="shared" si="9"/>
        <v>273262642</v>
      </c>
      <c r="J129" s="552">
        <f t="shared" si="9"/>
        <v>57246002</v>
      </c>
      <c r="K129" s="552">
        <f t="shared" si="9"/>
        <v>12719524</v>
      </c>
      <c r="L129" s="552">
        <f t="shared" si="9"/>
        <v>18281000</v>
      </c>
      <c r="M129" s="552">
        <f t="shared" si="9"/>
        <v>1500000</v>
      </c>
      <c r="N129" s="552">
        <f t="shared" si="9"/>
        <v>91092943</v>
      </c>
      <c r="O129" s="552">
        <f t="shared" si="9"/>
        <v>0</v>
      </c>
      <c r="P129" s="552">
        <f t="shared" si="9"/>
        <v>135610</v>
      </c>
      <c r="Q129" s="552">
        <f t="shared" si="9"/>
        <v>2085862</v>
      </c>
      <c r="R129" s="552">
        <f t="shared" si="9"/>
        <v>20000000</v>
      </c>
      <c r="S129" s="552">
        <f t="shared" si="9"/>
        <v>151827000</v>
      </c>
      <c r="T129" s="552">
        <f t="shared" si="9"/>
        <v>0</v>
      </c>
    </row>
    <row r="130" spans="4:21" ht="12.75">
      <c r="D130" s="338"/>
      <c r="F130" s="338"/>
      <c r="G130" s="338"/>
      <c r="H130" s="338"/>
      <c r="I130" s="338"/>
      <c r="J130" s="338"/>
      <c r="K130" s="338"/>
      <c r="L130" s="338"/>
      <c r="M130" s="338"/>
      <c r="N130" s="338"/>
      <c r="O130" s="338"/>
      <c r="P130" s="338"/>
      <c r="Q130" s="338"/>
      <c r="R130" s="338"/>
      <c r="S130" s="338"/>
      <c r="T130" s="338"/>
      <c r="U130" s="338"/>
    </row>
    <row r="131" spans="1:24" s="336" customFormat="1" ht="13.5" thickBot="1">
      <c r="A131" s="467"/>
      <c r="B131" s="553" t="s">
        <v>76</v>
      </c>
      <c r="C131" s="554"/>
      <c r="D131" s="555"/>
      <c r="E131" s="556"/>
      <c r="F131" s="557"/>
      <c r="G131" s="557"/>
      <c r="H131" s="557"/>
      <c r="I131" s="557"/>
      <c r="J131" s="557"/>
      <c r="K131" s="557"/>
      <c r="L131" s="557"/>
      <c r="M131" s="557"/>
      <c r="N131" s="558">
        <f>SUM(N95:N98)</f>
        <v>-53122000</v>
      </c>
      <c r="O131" s="558"/>
      <c r="P131" s="558"/>
      <c r="Q131" s="558"/>
      <c r="R131" s="558"/>
      <c r="S131" s="558"/>
      <c r="T131"/>
      <c r="U131"/>
      <c r="V131"/>
      <c r="W131"/>
      <c r="X131"/>
    </row>
    <row r="132" spans="1:20" ht="13.5" thickBot="1">
      <c r="A132" s="467"/>
      <c r="B132" s="559" t="s">
        <v>222</v>
      </c>
      <c r="C132" s="560" t="s">
        <v>105</v>
      </c>
      <c r="D132" s="528">
        <v>41275</v>
      </c>
      <c r="E132" s="561">
        <f>SUM(F132:T132)</f>
        <v>430000</v>
      </c>
      <c r="F132" s="562">
        <v>0</v>
      </c>
      <c r="G132" s="563">
        <v>0</v>
      </c>
      <c r="H132" s="563">
        <v>0</v>
      </c>
      <c r="I132" s="563">
        <v>0</v>
      </c>
      <c r="J132" s="563">
        <v>430000</v>
      </c>
      <c r="K132" s="564"/>
      <c r="L132" s="564">
        <v>0</v>
      </c>
      <c r="M132" s="563"/>
      <c r="N132" s="562">
        <v>0</v>
      </c>
      <c r="O132" s="563">
        <v>0</v>
      </c>
      <c r="P132" s="563">
        <v>0</v>
      </c>
      <c r="Q132" s="563">
        <v>0</v>
      </c>
      <c r="R132" s="564">
        <v>0</v>
      </c>
      <c r="S132" s="564">
        <f>SUM(N132:R132)</f>
        <v>0</v>
      </c>
      <c r="T132" s="565">
        <f>SUM(O132:S132)</f>
        <v>0</v>
      </c>
    </row>
    <row r="133" spans="1:20" ht="12.75">
      <c r="A133" s="467"/>
      <c r="B133" s="566" t="s">
        <v>337</v>
      </c>
      <c r="C133" s="567"/>
      <c r="D133" s="568"/>
      <c r="E133" s="958">
        <f>SUM(F133:T133)</f>
        <v>295000</v>
      </c>
      <c r="F133" s="569"/>
      <c r="G133" s="570"/>
      <c r="H133" s="570"/>
      <c r="I133" s="570"/>
      <c r="J133" s="570"/>
      <c r="K133" s="570"/>
      <c r="L133" s="571"/>
      <c r="M133" s="570"/>
      <c r="N133" s="569"/>
      <c r="O133" s="570"/>
      <c r="P133" s="570"/>
      <c r="Q133" s="570"/>
      <c r="R133" s="571"/>
      <c r="S133" s="571">
        <v>295000</v>
      </c>
      <c r="T133" s="572"/>
    </row>
    <row r="134" spans="1:20" ht="13.5" thickBot="1">
      <c r="A134" s="467"/>
      <c r="B134" s="538" t="s">
        <v>338</v>
      </c>
      <c r="C134" s="573"/>
      <c r="D134" s="574"/>
      <c r="E134" s="632">
        <f>SUM(F134:T134)</f>
        <v>314000</v>
      </c>
      <c r="F134" s="575"/>
      <c r="G134" s="510"/>
      <c r="H134" s="510"/>
      <c r="I134" s="510"/>
      <c r="J134" s="510"/>
      <c r="K134" s="510"/>
      <c r="L134" s="576"/>
      <c r="M134" s="510"/>
      <c r="N134" s="575"/>
      <c r="O134" s="510"/>
      <c r="P134" s="510"/>
      <c r="Q134" s="510"/>
      <c r="R134" s="576"/>
      <c r="S134" s="576">
        <v>314000</v>
      </c>
      <c r="T134" s="577"/>
    </row>
    <row r="135" spans="1:20" ht="13.5" thickBot="1">
      <c r="A135" s="467"/>
      <c r="B135" s="559" t="s">
        <v>339</v>
      </c>
      <c r="C135" s="560" t="s">
        <v>340</v>
      </c>
      <c r="D135" s="578">
        <v>41452</v>
      </c>
      <c r="E135" s="768">
        <f>SUM(E132:E134)</f>
        <v>1039000</v>
      </c>
      <c r="F135" s="562">
        <f aca="true" t="shared" si="10" ref="F135:T135">SUM(F132:F134)</f>
        <v>0</v>
      </c>
      <c r="G135" s="563">
        <f t="shared" si="10"/>
        <v>0</v>
      </c>
      <c r="H135" s="563">
        <f t="shared" si="10"/>
        <v>0</v>
      </c>
      <c r="I135" s="563">
        <f t="shared" si="10"/>
        <v>0</v>
      </c>
      <c r="J135" s="563">
        <f t="shared" si="10"/>
        <v>430000</v>
      </c>
      <c r="K135" s="563"/>
      <c r="L135" s="564">
        <f t="shared" si="10"/>
        <v>0</v>
      </c>
      <c r="M135" s="563">
        <f t="shared" si="10"/>
        <v>0</v>
      </c>
      <c r="N135" s="562">
        <f t="shared" si="10"/>
        <v>0</v>
      </c>
      <c r="O135" s="563">
        <f t="shared" si="10"/>
        <v>0</v>
      </c>
      <c r="P135" s="563">
        <f t="shared" si="10"/>
        <v>0</v>
      </c>
      <c r="Q135" s="563">
        <f t="shared" si="10"/>
        <v>0</v>
      </c>
      <c r="R135" s="564">
        <f t="shared" si="10"/>
        <v>0</v>
      </c>
      <c r="S135" s="564">
        <f t="shared" si="10"/>
        <v>609000</v>
      </c>
      <c r="T135" s="565">
        <f t="shared" si="10"/>
        <v>0</v>
      </c>
    </row>
    <row r="136" spans="1:20" ht="12.75">
      <c r="A136" s="467"/>
      <c r="B136" s="566" t="s">
        <v>341</v>
      </c>
      <c r="C136" s="567"/>
      <c r="D136" s="580"/>
      <c r="E136" s="958">
        <f>SUM(F136:T136)</f>
        <v>6833</v>
      </c>
      <c r="F136" s="569"/>
      <c r="G136" s="570"/>
      <c r="H136" s="570"/>
      <c r="I136" s="570"/>
      <c r="J136" s="570">
        <v>6833</v>
      </c>
      <c r="K136" s="582"/>
      <c r="L136" s="582"/>
      <c r="M136" s="582"/>
      <c r="N136" s="582"/>
      <c r="O136" s="582"/>
      <c r="P136" s="582"/>
      <c r="Q136" s="582"/>
      <c r="R136" s="582"/>
      <c r="S136" s="582"/>
      <c r="T136" s="583"/>
    </row>
    <row r="137" spans="1:20" ht="12.75">
      <c r="A137" s="467"/>
      <c r="B137" s="538" t="s">
        <v>342</v>
      </c>
      <c r="C137" s="573"/>
      <c r="D137" s="574"/>
      <c r="E137" s="959">
        <f>SUM(F137:T137)</f>
        <v>6833</v>
      </c>
      <c r="F137" s="575"/>
      <c r="G137" s="510"/>
      <c r="H137" s="510"/>
      <c r="I137" s="510"/>
      <c r="J137" s="510">
        <v>6833</v>
      </c>
      <c r="K137" s="510"/>
      <c r="L137" s="510"/>
      <c r="M137" s="510"/>
      <c r="N137" s="510"/>
      <c r="O137" s="510"/>
      <c r="P137" s="510"/>
      <c r="Q137" s="510"/>
      <c r="R137" s="510"/>
      <c r="S137" s="510"/>
      <c r="T137" s="577"/>
    </row>
    <row r="138" spans="1:20" ht="12.75">
      <c r="A138" s="467"/>
      <c r="B138" s="538" t="s">
        <v>343</v>
      </c>
      <c r="C138" s="573"/>
      <c r="D138" s="585"/>
      <c r="E138" s="959">
        <f>SUM(F138:T138)</f>
        <v>145614</v>
      </c>
      <c r="F138" s="586"/>
      <c r="G138" s="587"/>
      <c r="H138" s="587"/>
      <c r="I138" s="587"/>
      <c r="J138" s="510">
        <v>145614</v>
      </c>
      <c r="K138" s="587"/>
      <c r="L138" s="587"/>
      <c r="M138" s="587"/>
      <c r="N138" s="587"/>
      <c r="O138" s="587"/>
      <c r="P138" s="587"/>
      <c r="Q138" s="587"/>
      <c r="R138" s="587"/>
      <c r="S138" s="587"/>
      <c r="T138" s="588"/>
    </row>
    <row r="139" spans="1:20" ht="13.5" thickBot="1">
      <c r="A139" s="467"/>
      <c r="B139" s="589" t="s">
        <v>344</v>
      </c>
      <c r="C139" s="590"/>
      <c r="D139" s="591"/>
      <c r="E139" s="1293">
        <f>SUM(F139:T139)</f>
        <v>703802</v>
      </c>
      <c r="F139" s="592"/>
      <c r="G139" s="593"/>
      <c r="H139" s="593"/>
      <c r="I139" s="593"/>
      <c r="J139" s="594">
        <v>703802</v>
      </c>
      <c r="K139" s="593"/>
      <c r="L139" s="593"/>
      <c r="M139" s="593"/>
      <c r="N139" s="593"/>
      <c r="O139" s="593"/>
      <c r="P139" s="593"/>
      <c r="Q139" s="593"/>
      <c r="R139" s="593"/>
      <c r="S139" s="593"/>
      <c r="T139" s="595"/>
    </row>
    <row r="140" spans="1:20" ht="13.5" thickBot="1">
      <c r="A140" s="467"/>
      <c r="B140" s="596" t="s">
        <v>339</v>
      </c>
      <c r="C140" s="597" t="s">
        <v>444</v>
      </c>
      <c r="D140" s="598">
        <v>41547</v>
      </c>
      <c r="E140" s="522">
        <f>SUM(E135:E139)</f>
        <v>1902082</v>
      </c>
      <c r="F140" s="523">
        <f aca="true" t="shared" si="11" ref="F140:T140">SUM(F135:F139)</f>
        <v>0</v>
      </c>
      <c r="G140" s="524">
        <f t="shared" si="11"/>
        <v>0</v>
      </c>
      <c r="H140" s="524">
        <f t="shared" si="11"/>
        <v>0</v>
      </c>
      <c r="I140" s="524">
        <f t="shared" si="11"/>
        <v>0</v>
      </c>
      <c r="J140" s="524">
        <f t="shared" si="11"/>
        <v>1293082</v>
      </c>
      <c r="K140" s="524">
        <f t="shared" si="11"/>
        <v>0</v>
      </c>
      <c r="L140" s="524">
        <f t="shared" si="11"/>
        <v>0</v>
      </c>
      <c r="M140" s="524">
        <f t="shared" si="11"/>
        <v>0</v>
      </c>
      <c r="N140" s="524">
        <f t="shared" si="11"/>
        <v>0</v>
      </c>
      <c r="O140" s="524">
        <f t="shared" si="11"/>
        <v>0</v>
      </c>
      <c r="P140" s="524">
        <f t="shared" si="11"/>
        <v>0</v>
      </c>
      <c r="Q140" s="524">
        <f t="shared" si="11"/>
        <v>0</v>
      </c>
      <c r="R140" s="524">
        <f t="shared" si="11"/>
        <v>0</v>
      </c>
      <c r="S140" s="524">
        <f t="shared" si="11"/>
        <v>609000</v>
      </c>
      <c r="T140" s="525">
        <f t="shared" si="11"/>
        <v>0</v>
      </c>
    </row>
    <row r="141" spans="1:20" ht="12.75">
      <c r="A141" s="467"/>
      <c r="B141" s="566" t="s">
        <v>630</v>
      </c>
      <c r="C141" s="567"/>
      <c r="D141" s="580"/>
      <c r="E141" s="958">
        <f>SUM(F141:T141)</f>
        <v>3499</v>
      </c>
      <c r="F141" s="569"/>
      <c r="G141" s="570"/>
      <c r="H141" s="570"/>
      <c r="I141" s="570"/>
      <c r="J141" s="570">
        <v>3499</v>
      </c>
      <c r="K141" s="582"/>
      <c r="L141" s="582"/>
      <c r="M141" s="582"/>
      <c r="N141" s="582"/>
      <c r="O141" s="582"/>
      <c r="P141" s="582"/>
      <c r="Q141" s="582"/>
      <c r="R141" s="582"/>
      <c r="S141" s="582"/>
      <c r="T141" s="583"/>
    </row>
    <row r="142" spans="1:20" ht="12.75">
      <c r="A142" s="467"/>
      <c r="B142" s="538" t="s">
        <v>631</v>
      </c>
      <c r="C142" s="573"/>
      <c r="D142" s="574"/>
      <c r="E142" s="959">
        <f>SUM(F142:T142)</f>
        <v>3499</v>
      </c>
      <c r="F142" s="575"/>
      <c r="G142" s="510"/>
      <c r="H142" s="510"/>
      <c r="I142" s="510"/>
      <c r="J142" s="510">
        <v>3499</v>
      </c>
      <c r="K142" s="510"/>
      <c r="L142" s="510"/>
      <c r="M142" s="510"/>
      <c r="N142" s="510"/>
      <c r="O142" s="510"/>
      <c r="P142" s="510"/>
      <c r="Q142" s="510"/>
      <c r="R142" s="510"/>
      <c r="S142" s="510"/>
      <c r="T142" s="577"/>
    </row>
    <row r="143" spans="1:20" ht="12.75">
      <c r="A143" s="467"/>
      <c r="B143" s="538" t="s">
        <v>343</v>
      </c>
      <c r="C143" s="573"/>
      <c r="D143" s="585"/>
      <c r="E143" s="959">
        <f>SUM(F143:T143)</f>
        <v>0</v>
      </c>
      <c r="F143" s="586"/>
      <c r="G143" s="587"/>
      <c r="H143" s="587"/>
      <c r="I143" s="587"/>
      <c r="J143" s="510"/>
      <c r="K143" s="587"/>
      <c r="L143" s="587"/>
      <c r="M143" s="587"/>
      <c r="N143" s="587"/>
      <c r="O143" s="587"/>
      <c r="P143" s="587"/>
      <c r="Q143" s="587"/>
      <c r="R143" s="587"/>
      <c r="S143" s="587"/>
      <c r="T143" s="588"/>
    </row>
    <row r="144" spans="1:20" ht="13.5" thickBot="1">
      <c r="A144" s="467"/>
      <c r="B144" s="589" t="s">
        <v>344</v>
      </c>
      <c r="C144" s="590"/>
      <c r="D144" s="591"/>
      <c r="E144" s="1293">
        <f>SUM(F144:T144)</f>
        <v>0</v>
      </c>
      <c r="F144" s="592"/>
      <c r="G144" s="593"/>
      <c r="H144" s="593"/>
      <c r="I144" s="593"/>
      <c r="J144" s="594"/>
      <c r="K144" s="593"/>
      <c r="L144" s="593"/>
      <c r="M144" s="593"/>
      <c r="N144" s="593"/>
      <c r="O144" s="593"/>
      <c r="P144" s="593"/>
      <c r="Q144" s="593"/>
      <c r="R144" s="593"/>
      <c r="S144" s="593"/>
      <c r="T144" s="595"/>
    </row>
    <row r="145" spans="1:20" ht="13.5" thickBot="1">
      <c r="A145" s="467"/>
      <c r="B145" s="766" t="s">
        <v>339</v>
      </c>
      <c r="C145" s="767" t="s">
        <v>442</v>
      </c>
      <c r="D145" s="765" t="s">
        <v>443</v>
      </c>
      <c r="E145" s="768">
        <f aca="true" t="shared" si="12" ref="E145:T145">SUM(E140:E144)</f>
        <v>1909080</v>
      </c>
      <c r="F145" s="771">
        <f t="shared" si="12"/>
        <v>0</v>
      </c>
      <c r="G145" s="769">
        <f t="shared" si="12"/>
        <v>0</v>
      </c>
      <c r="H145" s="769">
        <f t="shared" si="12"/>
        <v>0</v>
      </c>
      <c r="I145" s="769">
        <f t="shared" si="12"/>
        <v>0</v>
      </c>
      <c r="J145" s="769">
        <f t="shared" si="12"/>
        <v>1300080</v>
      </c>
      <c r="K145" s="769">
        <f t="shared" si="12"/>
        <v>0</v>
      </c>
      <c r="L145" s="769">
        <f t="shared" si="12"/>
        <v>0</v>
      </c>
      <c r="M145" s="769">
        <f t="shared" si="12"/>
        <v>0</v>
      </c>
      <c r="N145" s="769">
        <f t="shared" si="12"/>
        <v>0</v>
      </c>
      <c r="O145" s="769">
        <f t="shared" si="12"/>
        <v>0</v>
      </c>
      <c r="P145" s="769">
        <f t="shared" si="12"/>
        <v>0</v>
      </c>
      <c r="Q145" s="769">
        <f t="shared" si="12"/>
        <v>0</v>
      </c>
      <c r="R145" s="769">
        <f t="shared" si="12"/>
        <v>0</v>
      </c>
      <c r="S145" s="769">
        <f t="shared" si="12"/>
        <v>609000</v>
      </c>
      <c r="T145" s="770">
        <f t="shared" si="12"/>
        <v>0</v>
      </c>
    </row>
    <row r="146" spans="1:20" s="336" customFormat="1" ht="12.75">
      <c r="A146" s="414"/>
      <c r="B146" s="566" t="s">
        <v>1011</v>
      </c>
      <c r="C146" s="567" t="s">
        <v>211</v>
      </c>
      <c r="D146" s="701"/>
      <c r="E146" s="958">
        <f>SUM(F146:T146)</f>
        <v>7000</v>
      </c>
      <c r="F146" s="569">
        <v>7000</v>
      </c>
      <c r="G146" s="570"/>
      <c r="H146" s="570"/>
      <c r="I146" s="570"/>
      <c r="J146" s="570"/>
      <c r="K146" s="570"/>
      <c r="L146" s="570"/>
      <c r="M146" s="570"/>
      <c r="N146" s="570"/>
      <c r="O146" s="570"/>
      <c r="P146" s="570"/>
      <c r="Q146" s="570"/>
      <c r="R146" s="570"/>
      <c r="S146" s="570"/>
      <c r="T146" s="572"/>
    </row>
    <row r="147" spans="1:20" s="336" customFormat="1" ht="12.75">
      <c r="A147" s="414"/>
      <c r="B147" s="538" t="s">
        <v>1012</v>
      </c>
      <c r="C147" s="573" t="s">
        <v>211</v>
      </c>
      <c r="D147" s="793"/>
      <c r="E147" s="959">
        <f>SUM(F147:T147)</f>
        <v>3000</v>
      </c>
      <c r="F147" s="575">
        <v>3000</v>
      </c>
      <c r="G147" s="510"/>
      <c r="H147" s="510"/>
      <c r="I147" s="510"/>
      <c r="J147" s="510"/>
      <c r="K147" s="510"/>
      <c r="L147" s="510"/>
      <c r="M147" s="510"/>
      <c r="N147" s="510"/>
      <c r="O147" s="510"/>
      <c r="P147" s="510"/>
      <c r="Q147" s="510"/>
      <c r="R147" s="510"/>
      <c r="S147" s="510"/>
      <c r="T147" s="577"/>
    </row>
    <row r="148" spans="1:20" s="336" customFormat="1" ht="13.5" thickBot="1">
      <c r="A148" s="414"/>
      <c r="B148" s="538" t="s">
        <v>1012</v>
      </c>
      <c r="C148" s="573" t="s">
        <v>211</v>
      </c>
      <c r="D148" s="793"/>
      <c r="E148" s="632">
        <f>SUM(F148:T148)</f>
        <v>1000</v>
      </c>
      <c r="F148" s="575">
        <v>1000</v>
      </c>
      <c r="G148" s="510"/>
      <c r="H148" s="510"/>
      <c r="I148" s="510"/>
      <c r="J148" s="510"/>
      <c r="K148" s="510"/>
      <c r="L148" s="510"/>
      <c r="M148" s="510"/>
      <c r="N148" s="510"/>
      <c r="O148" s="510"/>
      <c r="P148" s="510"/>
      <c r="Q148" s="510"/>
      <c r="R148" s="510"/>
      <c r="S148" s="510"/>
      <c r="T148" s="577"/>
    </row>
    <row r="149" spans="1:20" ht="13.5" thickBot="1">
      <c r="A149" s="467"/>
      <c r="B149" s="615" t="s">
        <v>339</v>
      </c>
      <c r="C149" s="601" t="s">
        <v>937</v>
      </c>
      <c r="D149" s="691">
        <v>41639</v>
      </c>
      <c r="E149" s="523">
        <f>SUM(F149:T149)</f>
        <v>1920080</v>
      </c>
      <c r="F149" s="1298">
        <f aca="true" t="shared" si="13" ref="F149:T149">SUM(F145:F148)</f>
        <v>11000</v>
      </c>
      <c r="G149" s="486">
        <f t="shared" si="13"/>
        <v>0</v>
      </c>
      <c r="H149" s="486">
        <f t="shared" si="13"/>
        <v>0</v>
      </c>
      <c r="I149" s="486">
        <f t="shared" si="13"/>
        <v>0</v>
      </c>
      <c r="J149" s="486">
        <f t="shared" si="13"/>
        <v>1300080</v>
      </c>
      <c r="K149" s="486">
        <f t="shared" si="13"/>
        <v>0</v>
      </c>
      <c r="L149" s="486">
        <f t="shared" si="13"/>
        <v>0</v>
      </c>
      <c r="M149" s="486">
        <f t="shared" si="13"/>
        <v>0</v>
      </c>
      <c r="N149" s="486">
        <f t="shared" si="13"/>
        <v>0</v>
      </c>
      <c r="O149" s="486">
        <f t="shared" si="13"/>
        <v>0</v>
      </c>
      <c r="P149" s="486">
        <f t="shared" si="13"/>
        <v>0</v>
      </c>
      <c r="Q149" s="486">
        <f t="shared" si="13"/>
        <v>0</v>
      </c>
      <c r="R149" s="486">
        <f t="shared" si="13"/>
        <v>0</v>
      </c>
      <c r="S149" s="486">
        <f t="shared" si="13"/>
        <v>609000</v>
      </c>
      <c r="T149" s="525">
        <f t="shared" si="13"/>
        <v>0</v>
      </c>
    </row>
    <row r="150" spans="1:20" ht="13.5" thickBot="1">
      <c r="A150" s="467"/>
      <c r="B150" s="599"/>
      <c r="C150" s="600"/>
      <c r="D150" s="694"/>
      <c r="E150" s="695"/>
      <c r="F150" s="695"/>
      <c r="G150" s="695"/>
      <c r="H150" s="695"/>
      <c r="I150" s="695"/>
      <c r="J150" s="695"/>
      <c r="K150" s="695"/>
      <c r="L150" s="695"/>
      <c r="M150" s="695"/>
      <c r="N150" s="695"/>
      <c r="O150" s="695"/>
      <c r="P150" s="695"/>
      <c r="Q150" s="695"/>
      <c r="R150" s="695"/>
      <c r="S150" s="695"/>
      <c r="T150" s="695"/>
    </row>
    <row r="151" spans="1:21" ht="13.5" thickBot="1">
      <c r="A151" s="549"/>
      <c r="B151" s="550" t="s">
        <v>345</v>
      </c>
      <c r="C151" s="601"/>
      <c r="D151" s="545">
        <v>41547</v>
      </c>
      <c r="E151" s="551">
        <f aca="true" t="shared" si="14" ref="E151:T151">SUM(E127+E149)</f>
        <v>1293310624</v>
      </c>
      <c r="F151" s="1295">
        <f t="shared" si="14"/>
        <v>51974700</v>
      </c>
      <c r="G151" s="1297">
        <f t="shared" si="14"/>
        <v>250912000</v>
      </c>
      <c r="H151" s="1297">
        <f t="shared" si="14"/>
        <v>32907000</v>
      </c>
      <c r="I151" s="1297">
        <f t="shared" si="14"/>
        <v>273262642</v>
      </c>
      <c r="J151" s="1297">
        <f t="shared" si="14"/>
        <v>58546082</v>
      </c>
      <c r="K151" s="1297">
        <f t="shared" si="14"/>
        <v>12719524</v>
      </c>
      <c r="L151" s="1297">
        <f t="shared" si="14"/>
        <v>18281000</v>
      </c>
      <c r="M151" s="1297">
        <f t="shared" si="14"/>
        <v>1500000</v>
      </c>
      <c r="N151" s="1297">
        <f t="shared" si="14"/>
        <v>91092943</v>
      </c>
      <c r="O151" s="1297">
        <f t="shared" si="14"/>
        <v>0</v>
      </c>
      <c r="P151" s="1297">
        <f t="shared" si="14"/>
        <v>135610</v>
      </c>
      <c r="Q151" s="1297">
        <f t="shared" si="14"/>
        <v>2085862</v>
      </c>
      <c r="R151" s="1297">
        <f t="shared" si="14"/>
        <v>20000000</v>
      </c>
      <c r="S151" s="1297">
        <f t="shared" si="14"/>
        <v>152436000</v>
      </c>
      <c r="T151" s="1296">
        <f t="shared" si="14"/>
        <v>327457261</v>
      </c>
      <c r="U151" s="10"/>
    </row>
    <row r="152" ht="13.5" thickBot="1"/>
    <row r="153" spans="1:20" ht="13.5" thickBot="1">
      <c r="A153" s="102"/>
      <c r="B153" s="602" t="s">
        <v>346</v>
      </c>
      <c r="C153" s="603"/>
      <c r="D153" s="545">
        <v>41547</v>
      </c>
      <c r="E153" s="328">
        <f>SUM(F153:T153)</f>
        <v>965853363</v>
      </c>
      <c r="F153" s="417">
        <f aca="true" t="shared" si="15" ref="F153:T153">SUM(F129+F149)</f>
        <v>51974700</v>
      </c>
      <c r="G153" s="1278">
        <f t="shared" si="15"/>
        <v>250912000</v>
      </c>
      <c r="H153" s="1278">
        <f t="shared" si="15"/>
        <v>32907000</v>
      </c>
      <c r="I153" s="1278">
        <f t="shared" si="15"/>
        <v>273262642</v>
      </c>
      <c r="J153" s="1278">
        <f t="shared" si="15"/>
        <v>58546082</v>
      </c>
      <c r="K153" s="1278">
        <f t="shared" si="15"/>
        <v>12719524</v>
      </c>
      <c r="L153" s="1278">
        <f t="shared" si="15"/>
        <v>18281000</v>
      </c>
      <c r="M153" s="1278">
        <f t="shared" si="15"/>
        <v>1500000</v>
      </c>
      <c r="N153" s="1278">
        <f t="shared" si="15"/>
        <v>91092943</v>
      </c>
      <c r="O153" s="1278">
        <f t="shared" si="15"/>
        <v>0</v>
      </c>
      <c r="P153" s="1278">
        <f t="shared" si="15"/>
        <v>135610</v>
      </c>
      <c r="Q153" s="1278">
        <f t="shared" si="15"/>
        <v>2085862</v>
      </c>
      <c r="R153" s="1278">
        <f t="shared" si="15"/>
        <v>20000000</v>
      </c>
      <c r="S153" s="1278">
        <f t="shared" si="15"/>
        <v>152436000</v>
      </c>
      <c r="T153" s="1299">
        <f t="shared" si="15"/>
        <v>0</v>
      </c>
    </row>
    <row r="155" ht="12.75">
      <c r="E155" s="338"/>
    </row>
    <row r="157" ht="12.75">
      <c r="E157" s="338"/>
    </row>
    <row r="158" ht="12.75">
      <c r="E158" s="338"/>
    </row>
  </sheetData>
  <sheetProtection/>
  <mergeCells count="18">
    <mergeCell ref="S3:S4"/>
    <mergeCell ref="T3:T4"/>
    <mergeCell ref="K3:K4"/>
    <mergeCell ref="L3:L4"/>
    <mergeCell ref="M3:M4"/>
    <mergeCell ref="N3:O3"/>
    <mergeCell ref="P3:Q3"/>
    <mergeCell ref="R3:R4"/>
    <mergeCell ref="S1:T1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5" right="0.75" top="0.67" bottom="1" header="0.5" footer="0.5"/>
  <pageSetup fitToHeight="4" fitToWidth="1" horizontalDpi="600" verticalDpi="600" orientation="landscape" paperSize="8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8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5.7109375" style="828" customWidth="1"/>
    <col min="2" max="2" width="11.7109375" style="828" customWidth="1"/>
    <col min="3" max="3" width="11.00390625" style="828" customWidth="1"/>
    <col min="4" max="4" width="10.140625" style="828" bestFit="1" customWidth="1"/>
    <col min="5" max="5" width="9.57421875" style="828" customWidth="1"/>
    <col min="6" max="6" width="8.28125" style="828" bestFit="1" customWidth="1"/>
    <col min="7" max="7" width="9.57421875" style="828" bestFit="1" customWidth="1"/>
    <col min="8" max="8" width="10.140625" style="828" bestFit="1" customWidth="1"/>
    <col min="9" max="9" width="9.57421875" style="828" customWidth="1"/>
    <col min="10" max="10" width="10.28125" style="828" customWidth="1"/>
    <col min="11" max="11" width="9.57421875" style="828" bestFit="1" customWidth="1"/>
    <col min="12" max="12" width="10.140625" style="828" bestFit="1" customWidth="1"/>
    <col min="13" max="13" width="9.00390625" style="828" bestFit="1" customWidth="1"/>
    <col min="14" max="14" width="10.140625" style="828" customWidth="1"/>
    <col min="15" max="15" width="9.57421875" style="828" bestFit="1" customWidth="1"/>
    <col min="16" max="16" width="10.140625" style="828" bestFit="1" customWidth="1"/>
    <col min="17" max="17" width="8.28125" style="828" bestFit="1" customWidth="1"/>
    <col min="18" max="18" width="10.28125" style="828" customWidth="1"/>
    <col min="19" max="19" width="9.57421875" style="828" bestFit="1" customWidth="1"/>
    <col min="20" max="20" width="10.140625" style="828" bestFit="1" customWidth="1"/>
    <col min="21" max="21" width="9.57421875" style="828" customWidth="1"/>
    <col min="22" max="22" width="11.421875" style="828" bestFit="1" customWidth="1"/>
    <col min="23" max="23" width="12.57421875" style="828" bestFit="1" customWidth="1"/>
    <col min="24" max="24" width="10.140625" style="828" bestFit="1" customWidth="1"/>
    <col min="25" max="25" width="9.7109375" style="828" bestFit="1" customWidth="1"/>
    <col min="26" max="27" width="11.8515625" style="828" customWidth="1"/>
    <col min="28" max="28" width="11.28125" style="828" customWidth="1"/>
    <col min="29" max="29" width="9.57421875" style="828" bestFit="1" customWidth="1"/>
    <col min="30" max="30" width="10.140625" style="828" bestFit="1" customWidth="1"/>
    <col min="31" max="31" width="12.00390625" style="828" bestFit="1" customWidth="1"/>
    <col min="32" max="32" width="10.140625" style="828" bestFit="1" customWidth="1"/>
    <col min="33" max="33" width="9.57421875" style="828" bestFit="1" customWidth="1"/>
    <col min="34" max="34" width="10.140625" style="828" bestFit="1" customWidth="1"/>
    <col min="35" max="36" width="7.57421875" style="828" customWidth="1"/>
    <col min="37" max="37" width="8.140625" style="828" customWidth="1"/>
    <col min="38" max="38" width="8.8515625" style="828" customWidth="1"/>
    <col min="39" max="39" width="7.57421875" style="829" bestFit="1" customWidth="1"/>
    <col min="40" max="40" width="8.28125" style="828" customWidth="1"/>
    <col min="45" max="46" width="9.140625" style="10" customWidth="1"/>
  </cols>
  <sheetData>
    <row r="1" spans="1:42" ht="15.75">
      <c r="A1" s="79" t="s">
        <v>874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W1" s="804"/>
      <c r="X1" s="804"/>
      <c r="Y1" s="804"/>
      <c r="Z1" s="804"/>
      <c r="AA1" s="804"/>
      <c r="AB1" s="804"/>
      <c r="AC1" s="804"/>
      <c r="AD1" s="804"/>
      <c r="AE1" s="804"/>
      <c r="AF1" s="804"/>
      <c r="AG1" s="804"/>
      <c r="AH1" s="804"/>
      <c r="AI1" s="804"/>
      <c r="AJ1" s="804"/>
      <c r="AK1" s="804"/>
      <c r="AL1" s="804"/>
      <c r="AM1" s="804"/>
      <c r="AN1" s="806"/>
      <c r="AO1" s="805"/>
      <c r="AP1" s="805"/>
    </row>
    <row r="2" spans="1:42" ht="15.75">
      <c r="A2" s="806"/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6"/>
      <c r="AF2" s="806"/>
      <c r="AG2" s="806"/>
      <c r="AH2" s="806"/>
      <c r="AI2" s="806"/>
      <c r="AJ2" s="806"/>
      <c r="AK2" s="806"/>
      <c r="AL2" s="806"/>
      <c r="AM2" s="807"/>
      <c r="AO2" s="805"/>
      <c r="AP2" s="805"/>
    </row>
    <row r="3" spans="1:42" ht="15.75">
      <c r="A3" s="1884" t="s">
        <v>1524</v>
      </c>
      <c r="B3" s="1884"/>
      <c r="C3" s="1884"/>
      <c r="D3" s="1884"/>
      <c r="E3" s="1884"/>
      <c r="F3" s="1884"/>
      <c r="G3" s="1884"/>
      <c r="H3" s="1884"/>
      <c r="I3" s="1884"/>
      <c r="J3" s="1884"/>
      <c r="K3" s="1884"/>
      <c r="L3" s="1884"/>
      <c r="M3" s="1884"/>
      <c r="N3" s="1884"/>
      <c r="O3" s="1884"/>
      <c r="P3" s="1884"/>
      <c r="Q3" s="1884"/>
      <c r="R3" s="1884"/>
      <c r="S3" s="1884"/>
      <c r="T3" s="1884"/>
      <c r="U3" s="1884"/>
      <c r="V3" s="1884"/>
      <c r="W3" s="1884"/>
      <c r="X3" s="1884"/>
      <c r="Y3" s="1884"/>
      <c r="Z3" s="1884"/>
      <c r="AA3" s="1884"/>
      <c r="AB3" s="1884"/>
      <c r="AC3" s="1884"/>
      <c r="AD3" s="1884"/>
      <c r="AE3" s="1884"/>
      <c r="AF3" s="1884"/>
      <c r="AG3" s="1884"/>
      <c r="AH3" s="1250"/>
      <c r="AI3" s="1250"/>
      <c r="AJ3" s="1250"/>
      <c r="AK3" s="1250"/>
      <c r="AL3" s="1250"/>
      <c r="AM3" s="1250"/>
      <c r="AN3" s="1250"/>
      <c r="AO3" s="1250"/>
      <c r="AP3" s="1250"/>
    </row>
    <row r="4" spans="1:42" ht="15.75">
      <c r="A4" s="806"/>
      <c r="B4" s="806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P4" s="806"/>
      <c r="Q4" s="806"/>
      <c r="R4" s="806"/>
      <c r="S4" s="806"/>
      <c r="T4" s="806"/>
      <c r="U4" s="806"/>
      <c r="V4" s="806"/>
      <c r="W4" s="806"/>
      <c r="X4" s="806"/>
      <c r="Y4" s="806"/>
      <c r="Z4" s="806"/>
      <c r="AA4" s="806"/>
      <c r="AB4" s="806"/>
      <c r="AC4" s="806"/>
      <c r="AD4" s="806"/>
      <c r="AE4" s="806"/>
      <c r="AF4" s="806"/>
      <c r="AG4" s="806"/>
      <c r="AH4" s="806"/>
      <c r="AI4" s="806"/>
      <c r="AJ4" s="806"/>
      <c r="AK4" s="806"/>
      <c r="AL4" s="806"/>
      <c r="AM4" s="807"/>
      <c r="AN4" s="806"/>
      <c r="AO4" s="805"/>
      <c r="AP4" s="805"/>
    </row>
    <row r="5" spans="1:42" ht="15.75">
      <c r="A5" s="806"/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06"/>
      <c r="AB5" s="806"/>
      <c r="AC5" s="806"/>
      <c r="AD5" s="806"/>
      <c r="AE5" s="806"/>
      <c r="AF5" s="806"/>
      <c r="AG5" s="806"/>
      <c r="AH5" s="806"/>
      <c r="AI5" s="806"/>
      <c r="AJ5" s="806"/>
      <c r="AK5" s="806"/>
      <c r="AL5" s="806"/>
      <c r="AM5" s="807"/>
      <c r="AN5" s="806"/>
      <c r="AO5" s="805"/>
      <c r="AP5" s="805"/>
    </row>
    <row r="6" spans="1:42" ht="16.5" thickBot="1">
      <c r="A6" s="807" t="s">
        <v>1152</v>
      </c>
      <c r="B6" s="806"/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  <c r="AB6" s="806"/>
      <c r="AC6" s="806"/>
      <c r="AD6" s="806"/>
      <c r="AE6" s="806"/>
      <c r="AF6" s="1872" t="s">
        <v>1151</v>
      </c>
      <c r="AG6" s="1872"/>
      <c r="AH6" s="806"/>
      <c r="AI6" s="806"/>
      <c r="AJ6" s="806"/>
      <c r="AK6" s="806"/>
      <c r="AL6" s="806"/>
      <c r="AM6" s="806"/>
      <c r="AN6" s="806"/>
      <c r="AO6" s="806"/>
      <c r="AP6" s="806"/>
    </row>
    <row r="7" spans="1:46" s="106" customFormat="1" ht="13.5" customHeight="1" thickBot="1">
      <c r="A7" s="1912" t="s">
        <v>1157</v>
      </c>
      <c r="B7" s="1912" t="s">
        <v>114</v>
      </c>
      <c r="C7" s="1913"/>
      <c r="D7" s="1913"/>
      <c r="E7" s="1914"/>
      <c r="F7" s="1912" t="s">
        <v>115</v>
      </c>
      <c r="G7" s="1913"/>
      <c r="H7" s="1913"/>
      <c r="I7" s="1914"/>
      <c r="J7" s="1921" t="s">
        <v>1222</v>
      </c>
      <c r="K7" s="1922"/>
      <c r="L7" s="1922"/>
      <c r="M7" s="1922"/>
      <c r="N7" s="1922"/>
      <c r="O7" s="1922"/>
      <c r="P7" s="1922"/>
      <c r="Q7" s="1922"/>
      <c r="R7" s="1922"/>
      <c r="S7" s="1922"/>
      <c r="T7" s="1922"/>
      <c r="U7" s="1923"/>
      <c r="V7" s="1912" t="s">
        <v>1035</v>
      </c>
      <c r="W7" s="1913"/>
      <c r="X7" s="1913"/>
      <c r="Y7" s="1914"/>
      <c r="Z7" s="1912" t="s">
        <v>120</v>
      </c>
      <c r="AA7" s="1913"/>
      <c r="AB7" s="1913"/>
      <c r="AC7" s="1914"/>
      <c r="AD7" s="1912" t="s">
        <v>119</v>
      </c>
      <c r="AE7" s="1913"/>
      <c r="AF7" s="1913"/>
      <c r="AG7" s="1914"/>
      <c r="AH7" s="893"/>
      <c r="AI7" s="893"/>
      <c r="AJ7" s="893"/>
      <c r="AK7" s="893"/>
      <c r="AL7" s="893"/>
      <c r="AM7" s="893"/>
      <c r="AN7" s="893"/>
      <c r="AO7" s="810"/>
      <c r="AP7" s="810"/>
      <c r="AS7" s="745"/>
      <c r="AT7" s="745"/>
    </row>
    <row r="8" spans="1:46" s="106" customFormat="1" ht="13.5" customHeight="1" thickBot="1">
      <c r="A8" s="1915"/>
      <c r="B8" s="1915"/>
      <c r="C8" s="1916"/>
      <c r="D8" s="1916"/>
      <c r="E8" s="1917"/>
      <c r="F8" s="1915"/>
      <c r="G8" s="1916"/>
      <c r="H8" s="1916"/>
      <c r="I8" s="1917"/>
      <c r="J8" s="1906" t="s">
        <v>116</v>
      </c>
      <c r="K8" s="1907"/>
      <c r="L8" s="1907"/>
      <c r="M8" s="1908"/>
      <c r="N8" s="1918" t="s">
        <v>117</v>
      </c>
      <c r="O8" s="1919"/>
      <c r="P8" s="1919"/>
      <c r="Q8" s="1920"/>
      <c r="R8" s="1906" t="s">
        <v>118</v>
      </c>
      <c r="S8" s="1907"/>
      <c r="T8" s="1907"/>
      <c r="U8" s="1908"/>
      <c r="V8" s="1915"/>
      <c r="W8" s="1916"/>
      <c r="X8" s="1916"/>
      <c r="Y8" s="1917"/>
      <c r="Z8" s="1915"/>
      <c r="AA8" s="1916"/>
      <c r="AB8" s="1916"/>
      <c r="AC8" s="1917"/>
      <c r="AD8" s="1915"/>
      <c r="AE8" s="1916"/>
      <c r="AF8" s="1916"/>
      <c r="AG8" s="1917"/>
      <c r="AH8" s="893"/>
      <c r="AI8" s="893"/>
      <c r="AJ8" s="893"/>
      <c r="AK8" s="893"/>
      <c r="AL8" s="893"/>
      <c r="AM8" s="893"/>
      <c r="AN8" s="893"/>
      <c r="AO8" s="810"/>
      <c r="AP8" s="810"/>
      <c r="AS8" s="745"/>
      <c r="AT8" s="745"/>
    </row>
    <row r="9" spans="1:46" s="1124" customFormat="1" ht="26.25" customHeight="1" thickBot="1">
      <c r="A9" s="104"/>
      <c r="B9" s="104" t="s">
        <v>93</v>
      </c>
      <c r="C9" s="963" t="s">
        <v>1032</v>
      </c>
      <c r="D9" s="964" t="s">
        <v>1126</v>
      </c>
      <c r="E9" s="986" t="s">
        <v>1269</v>
      </c>
      <c r="F9" s="104" t="s">
        <v>93</v>
      </c>
      <c r="G9" s="963" t="s">
        <v>1032</v>
      </c>
      <c r="H9" s="964" t="s">
        <v>1126</v>
      </c>
      <c r="I9" s="986" t="s">
        <v>1269</v>
      </c>
      <c r="J9" s="104" t="s">
        <v>93</v>
      </c>
      <c r="K9" s="963" t="s">
        <v>1127</v>
      </c>
      <c r="L9" s="964" t="s">
        <v>1126</v>
      </c>
      <c r="M9" s="986" t="s">
        <v>1269</v>
      </c>
      <c r="N9" s="104" t="s">
        <v>93</v>
      </c>
      <c r="O9" s="963" t="s">
        <v>1032</v>
      </c>
      <c r="P9" s="964" t="s">
        <v>1126</v>
      </c>
      <c r="Q9" s="986" t="s">
        <v>1269</v>
      </c>
      <c r="R9" s="104" t="s">
        <v>93</v>
      </c>
      <c r="S9" s="963" t="s">
        <v>1032</v>
      </c>
      <c r="T9" s="964" t="s">
        <v>1126</v>
      </c>
      <c r="U9" s="986" t="s">
        <v>1269</v>
      </c>
      <c r="V9" s="104" t="s">
        <v>93</v>
      </c>
      <c r="W9" s="963" t="s">
        <v>1032</v>
      </c>
      <c r="X9" s="964" t="s">
        <v>1126</v>
      </c>
      <c r="Y9" s="986" t="s">
        <v>1269</v>
      </c>
      <c r="Z9" s="104" t="s">
        <v>93</v>
      </c>
      <c r="AA9" s="963" t="s">
        <v>1032</v>
      </c>
      <c r="AB9" s="964" t="s">
        <v>1126</v>
      </c>
      <c r="AC9" s="986" t="s">
        <v>1269</v>
      </c>
      <c r="AD9" s="104" t="s">
        <v>93</v>
      </c>
      <c r="AE9" s="963" t="s">
        <v>1032</v>
      </c>
      <c r="AF9" s="964" t="s">
        <v>1126</v>
      </c>
      <c r="AG9" s="986" t="s">
        <v>1269</v>
      </c>
      <c r="AS9" s="1147"/>
      <c r="AT9" s="1147"/>
    </row>
    <row r="10" spans="1:46" s="9" customFormat="1" ht="20.25" customHeight="1">
      <c r="A10" s="813" t="s">
        <v>1191</v>
      </c>
      <c r="B10" s="814">
        <f>SUM(3_mell!C8)</f>
        <v>19382</v>
      </c>
      <c r="C10" s="815">
        <v>29965</v>
      </c>
      <c r="D10" s="1036">
        <v>32831</v>
      </c>
      <c r="E10" s="1099">
        <f aca="true" t="shared" si="0" ref="E10:E17">SUM(D10/C10)*100</f>
        <v>109.5644919072251</v>
      </c>
      <c r="F10" s="817">
        <v>50815</v>
      </c>
      <c r="G10" s="815">
        <v>90229</v>
      </c>
      <c r="H10" s="1036">
        <v>91051</v>
      </c>
      <c r="I10" s="1099">
        <f>SUM(H10/G10)*100</f>
        <v>100.91101530550044</v>
      </c>
      <c r="J10" s="814">
        <v>143263</v>
      </c>
      <c r="K10" s="815">
        <v>343228</v>
      </c>
      <c r="L10" s="1036">
        <v>343228</v>
      </c>
      <c r="M10" s="1099">
        <f>SUM(L10/K10)*100</f>
        <v>100</v>
      </c>
      <c r="N10" s="819">
        <v>112338</v>
      </c>
      <c r="O10" s="815">
        <v>32907</v>
      </c>
      <c r="P10" s="1036">
        <v>32907</v>
      </c>
      <c r="Q10" s="1099">
        <f>SUM(P10/O10)*100</f>
        <v>100</v>
      </c>
      <c r="R10" s="820">
        <v>191200</v>
      </c>
      <c r="S10" s="815">
        <v>252412</v>
      </c>
      <c r="T10" s="1036">
        <v>256287</v>
      </c>
      <c r="U10" s="1099">
        <f>SUM(T10/S10)*100</f>
        <v>101.53518850133909</v>
      </c>
      <c r="V10" s="817"/>
      <c r="W10" s="815">
        <v>6568</v>
      </c>
      <c r="X10" s="1036">
        <v>10116</v>
      </c>
      <c r="Y10" s="1099">
        <f aca="true" t="shared" si="1" ref="Y10:Y17">SUM(X10/W10)*100</f>
        <v>154.01948842874543</v>
      </c>
      <c r="Z10" s="821">
        <v>-34187</v>
      </c>
      <c r="AA10" s="815">
        <v>-70609</v>
      </c>
      <c r="AB10" s="1036">
        <v>-108443</v>
      </c>
      <c r="AC10" s="1099">
        <f>SUM(AB10/AA10)*100</f>
        <v>153.58240450934017</v>
      </c>
      <c r="AD10" s="822">
        <f aca="true" t="shared" si="2" ref="AD10:AF14">SUM(B10+F10+J10+N10+R10+V10+Z10)</f>
        <v>482811</v>
      </c>
      <c r="AE10" s="1042">
        <f t="shared" si="2"/>
        <v>684700</v>
      </c>
      <c r="AF10" s="1122">
        <f t="shared" si="2"/>
        <v>657977</v>
      </c>
      <c r="AG10" s="1099">
        <f aca="true" t="shared" si="3" ref="AG10:AG17">SUM(AF10/AE10)*100</f>
        <v>96.0971228275157</v>
      </c>
      <c r="AH10" s="828"/>
      <c r="AI10" s="828"/>
      <c r="AJ10" s="828"/>
      <c r="AK10" s="828"/>
      <c r="AL10" s="828"/>
      <c r="AM10" s="828"/>
      <c r="AN10" s="828"/>
      <c r="AO10" s="808"/>
      <c r="AP10" s="808"/>
      <c r="AQ10" s="416"/>
      <c r="AS10" s="37"/>
      <c r="AT10" s="37"/>
    </row>
    <row r="11" spans="1:42" ht="20.25" customHeight="1">
      <c r="A11" s="820" t="s">
        <v>1159</v>
      </c>
      <c r="B11" s="820">
        <v>550</v>
      </c>
      <c r="C11" s="824">
        <v>1076</v>
      </c>
      <c r="D11" s="1037">
        <v>1143</v>
      </c>
      <c r="E11" s="1100">
        <f t="shared" si="0"/>
        <v>106.2267657992565</v>
      </c>
      <c r="F11" s="825"/>
      <c r="G11" s="824"/>
      <c r="H11" s="1037"/>
      <c r="I11" s="1100"/>
      <c r="J11" s="820"/>
      <c r="K11" s="824"/>
      <c r="L11" s="1037"/>
      <c r="M11" s="1100"/>
      <c r="N11" s="826"/>
      <c r="O11" s="824"/>
      <c r="P11" s="1037"/>
      <c r="Q11" s="1100"/>
      <c r="R11" s="820"/>
      <c r="S11" s="824"/>
      <c r="T11" s="1037"/>
      <c r="U11" s="1100"/>
      <c r="V11" s="817"/>
      <c r="W11" s="824">
        <v>1082</v>
      </c>
      <c r="X11" s="1037">
        <v>1082</v>
      </c>
      <c r="Y11" s="1100">
        <f t="shared" si="1"/>
        <v>100</v>
      </c>
      <c r="Z11" s="820"/>
      <c r="AA11" s="824"/>
      <c r="AB11" s="1037"/>
      <c r="AC11" s="1100"/>
      <c r="AD11" s="827">
        <f t="shared" si="2"/>
        <v>550</v>
      </c>
      <c r="AE11" s="823">
        <f t="shared" si="2"/>
        <v>2158</v>
      </c>
      <c r="AF11" s="1123">
        <f t="shared" si="2"/>
        <v>2225</v>
      </c>
      <c r="AG11" s="1100">
        <f t="shared" si="3"/>
        <v>103.10472659870251</v>
      </c>
      <c r="AO11" s="808"/>
      <c r="AP11" s="808"/>
    </row>
    <row r="12" spans="1:42" ht="20.25" customHeight="1">
      <c r="A12" s="830" t="s">
        <v>1187</v>
      </c>
      <c r="B12" s="830">
        <v>6907</v>
      </c>
      <c r="C12" s="831">
        <v>7944</v>
      </c>
      <c r="D12" s="1038">
        <v>7944</v>
      </c>
      <c r="E12" s="1100">
        <f t="shared" si="0"/>
        <v>100</v>
      </c>
      <c r="F12" s="833"/>
      <c r="G12" s="831"/>
      <c r="H12" s="1038"/>
      <c r="I12" s="1100"/>
      <c r="J12" s="830">
        <v>24156</v>
      </c>
      <c r="K12" s="831"/>
      <c r="L12" s="1038"/>
      <c r="M12" s="1100"/>
      <c r="N12" s="826"/>
      <c r="O12" s="831"/>
      <c r="P12" s="1038"/>
      <c r="Q12" s="1100"/>
      <c r="R12" s="820"/>
      <c r="S12" s="831"/>
      <c r="T12" s="1038"/>
      <c r="U12" s="1100"/>
      <c r="V12" s="817"/>
      <c r="W12" s="831">
        <v>78</v>
      </c>
      <c r="X12" s="1038">
        <v>78</v>
      </c>
      <c r="Y12" s="1100">
        <f t="shared" si="1"/>
        <v>100</v>
      </c>
      <c r="Z12" s="830"/>
      <c r="AA12" s="831"/>
      <c r="AB12" s="1038"/>
      <c r="AC12" s="1100"/>
      <c r="AD12" s="827">
        <f t="shared" si="2"/>
        <v>31063</v>
      </c>
      <c r="AE12" s="823">
        <f t="shared" si="2"/>
        <v>8022</v>
      </c>
      <c r="AF12" s="1123">
        <f t="shared" si="2"/>
        <v>8022</v>
      </c>
      <c r="AG12" s="1100">
        <f t="shared" si="3"/>
        <v>100</v>
      </c>
      <c r="AO12" s="808"/>
      <c r="AP12" s="808"/>
    </row>
    <row r="13" spans="1:42" ht="20.25" customHeight="1">
      <c r="A13" s="830" t="s">
        <v>1188</v>
      </c>
      <c r="B13" s="830">
        <v>6082</v>
      </c>
      <c r="C13" s="831">
        <v>6082</v>
      </c>
      <c r="D13" s="1038">
        <v>6221</v>
      </c>
      <c r="E13" s="1100">
        <f t="shared" si="0"/>
        <v>102.28543242354489</v>
      </c>
      <c r="F13" s="834"/>
      <c r="G13" s="831">
        <v>1000</v>
      </c>
      <c r="H13" s="1038">
        <v>1000</v>
      </c>
      <c r="I13" s="1100">
        <f>SUM(H13/G13)*100</f>
        <v>100</v>
      </c>
      <c r="J13" s="830">
        <v>8721</v>
      </c>
      <c r="K13" s="831"/>
      <c r="L13" s="1038"/>
      <c r="M13" s="1100"/>
      <c r="N13" s="826"/>
      <c r="O13" s="831"/>
      <c r="P13" s="1038"/>
      <c r="Q13" s="1100"/>
      <c r="R13" s="820"/>
      <c r="S13" s="831"/>
      <c r="T13" s="1038"/>
      <c r="U13" s="1100"/>
      <c r="V13" s="817"/>
      <c r="W13" s="831">
        <v>570</v>
      </c>
      <c r="X13" s="1038">
        <v>570</v>
      </c>
      <c r="Y13" s="1100">
        <f t="shared" si="1"/>
        <v>100</v>
      </c>
      <c r="Z13" s="830"/>
      <c r="AA13" s="831"/>
      <c r="AB13" s="1038"/>
      <c r="AC13" s="1100"/>
      <c r="AD13" s="827">
        <f t="shared" si="2"/>
        <v>14803</v>
      </c>
      <c r="AE13" s="823">
        <f t="shared" si="2"/>
        <v>7652</v>
      </c>
      <c r="AF13" s="1123">
        <f t="shared" si="2"/>
        <v>7791</v>
      </c>
      <c r="AG13" s="1100">
        <f t="shared" si="3"/>
        <v>101.81651855723995</v>
      </c>
      <c r="AO13" s="808"/>
      <c r="AP13" s="808"/>
    </row>
    <row r="14" spans="1:42" ht="20.25" customHeight="1" thickBot="1">
      <c r="A14" s="835" t="s">
        <v>1189</v>
      </c>
      <c r="B14" s="835">
        <f>SUM(2_mell!B13)</f>
        <v>7296</v>
      </c>
      <c r="C14" s="836">
        <v>6896</v>
      </c>
      <c r="D14" s="1039">
        <v>6946</v>
      </c>
      <c r="E14" s="1101">
        <f t="shared" si="0"/>
        <v>100.72505800464037</v>
      </c>
      <c r="F14" s="837"/>
      <c r="G14" s="836"/>
      <c r="H14" s="1039"/>
      <c r="I14" s="1101"/>
      <c r="J14" s="835">
        <v>88082</v>
      </c>
      <c r="K14" s="836"/>
      <c r="L14" s="1039"/>
      <c r="M14" s="1101"/>
      <c r="N14" s="838"/>
      <c r="O14" s="836"/>
      <c r="P14" s="1039"/>
      <c r="Q14" s="1101"/>
      <c r="R14" s="839"/>
      <c r="S14" s="836"/>
      <c r="T14" s="1039"/>
      <c r="U14" s="1101"/>
      <c r="V14" s="840"/>
      <c r="W14" s="836">
        <v>167</v>
      </c>
      <c r="X14" s="1039">
        <v>167</v>
      </c>
      <c r="Y14" s="1101">
        <f t="shared" si="1"/>
        <v>100</v>
      </c>
      <c r="Z14" s="835"/>
      <c r="AA14" s="836"/>
      <c r="AB14" s="1039"/>
      <c r="AC14" s="1101"/>
      <c r="AD14" s="841">
        <f t="shared" si="2"/>
        <v>95378</v>
      </c>
      <c r="AE14" s="914">
        <f t="shared" si="2"/>
        <v>7063</v>
      </c>
      <c r="AF14" s="910">
        <f t="shared" si="2"/>
        <v>7113</v>
      </c>
      <c r="AG14" s="1101">
        <f t="shared" si="3"/>
        <v>100.70791448393035</v>
      </c>
      <c r="AO14" s="808"/>
      <c r="AP14" s="808"/>
    </row>
    <row r="15" spans="1:46" s="7" customFormat="1" ht="20.25" customHeight="1" thickBot="1">
      <c r="A15" s="842" t="s">
        <v>1472</v>
      </c>
      <c r="B15" s="843">
        <f>SUM(B10:B14)</f>
        <v>40217</v>
      </c>
      <c r="C15" s="912">
        <f>SUM(C10:C14)</f>
        <v>51963</v>
      </c>
      <c r="D15" s="912">
        <f>SUM(D10:D14)</f>
        <v>55085</v>
      </c>
      <c r="E15" s="1125">
        <f t="shared" si="0"/>
        <v>106.00812116313531</v>
      </c>
      <c r="F15" s="844">
        <f>SUM(F10:F14)</f>
        <v>50815</v>
      </c>
      <c r="G15" s="843">
        <f>SUM(G10:G14)</f>
        <v>91229</v>
      </c>
      <c r="H15" s="912">
        <f>SUM(H10:H14)</f>
        <v>92051</v>
      </c>
      <c r="I15" s="1125">
        <f>SUM(H15/G15)*100</f>
        <v>100.90102927797082</v>
      </c>
      <c r="J15" s="843">
        <f>SUM(J10:J14)</f>
        <v>264222</v>
      </c>
      <c r="K15" s="912">
        <f>SUM(K10:K14)</f>
        <v>343228</v>
      </c>
      <c r="L15" s="912">
        <f>SUM(L10:L14)</f>
        <v>343228</v>
      </c>
      <c r="M15" s="1125">
        <f>SUM(L15/K15)*100</f>
        <v>100</v>
      </c>
      <c r="N15" s="843">
        <f>SUM(N10:N14)</f>
        <v>112338</v>
      </c>
      <c r="O15" s="912">
        <f>SUM(O10:O14)</f>
        <v>32907</v>
      </c>
      <c r="P15" s="912">
        <f>SUM(P10:P14)</f>
        <v>32907</v>
      </c>
      <c r="Q15" s="1125">
        <f>SUM(P15/O15)*100</f>
        <v>100</v>
      </c>
      <c r="R15" s="843">
        <f>SUM(R10:R14)</f>
        <v>191200</v>
      </c>
      <c r="S15" s="912">
        <f>SUM(S10:S14)</f>
        <v>252412</v>
      </c>
      <c r="T15" s="912">
        <f>SUM(T10:T14)</f>
        <v>256287</v>
      </c>
      <c r="U15" s="1125">
        <f>SUM(T15/S15)*100</f>
        <v>101.53518850133909</v>
      </c>
      <c r="V15" s="843">
        <f>SUM(V10:V14)</f>
        <v>0</v>
      </c>
      <c r="W15" s="912">
        <f>SUM(W10:W14)</f>
        <v>8465</v>
      </c>
      <c r="X15" s="912">
        <f>SUM(X10:X14)</f>
        <v>12013</v>
      </c>
      <c r="Y15" s="1125">
        <f t="shared" si="1"/>
        <v>141.9137625516834</v>
      </c>
      <c r="Z15" s="843">
        <f>SUM(Z10:Z14)</f>
        <v>-34187</v>
      </c>
      <c r="AA15" s="912">
        <f>SUM(AA10:AA14)</f>
        <v>-70609</v>
      </c>
      <c r="AB15" s="912">
        <f>SUM(AB10:AB14)</f>
        <v>-108443</v>
      </c>
      <c r="AC15" s="1125">
        <f>SUM(AB15/AA15)*100</f>
        <v>153.58240450934017</v>
      </c>
      <c r="AD15" s="845">
        <f>SUM(AD10:AD14)</f>
        <v>624605</v>
      </c>
      <c r="AE15" s="1126">
        <f aca="true" t="shared" si="4" ref="AE15:AF17">SUM(C15+G15+K15+O15+S15+W15+AA15)</f>
        <v>709595</v>
      </c>
      <c r="AF15" s="1127">
        <f t="shared" si="4"/>
        <v>683128</v>
      </c>
      <c r="AG15" s="1125">
        <f t="shared" si="3"/>
        <v>96.27012591689625</v>
      </c>
      <c r="AH15" s="829"/>
      <c r="AI15" s="829"/>
      <c r="AJ15" s="829"/>
      <c r="AK15" s="829"/>
      <c r="AL15" s="829"/>
      <c r="AM15" s="829"/>
      <c r="AN15" s="829"/>
      <c r="AO15" s="846"/>
      <c r="AP15" s="846"/>
      <c r="AS15" s="746"/>
      <c r="AT15" s="746"/>
    </row>
    <row r="16" spans="1:46" s="8" customFormat="1" ht="20.25" customHeight="1" thickBot="1">
      <c r="A16" s="847" t="s">
        <v>1460</v>
      </c>
      <c r="B16" s="848"/>
      <c r="C16" s="849">
        <v>11</v>
      </c>
      <c r="D16" s="1040">
        <v>11</v>
      </c>
      <c r="E16" s="1098">
        <f t="shared" si="0"/>
        <v>100</v>
      </c>
      <c r="F16" s="850">
        <v>430</v>
      </c>
      <c r="G16" s="849">
        <v>1300</v>
      </c>
      <c r="H16" s="1040">
        <v>1300</v>
      </c>
      <c r="I16" s="1098">
        <f>SUM(H16/G16)*100</f>
        <v>100</v>
      </c>
      <c r="J16" s="848"/>
      <c r="K16" s="849"/>
      <c r="L16" s="1040"/>
      <c r="M16" s="1098"/>
      <c r="N16" s="848"/>
      <c r="O16" s="849"/>
      <c r="P16" s="1040"/>
      <c r="Q16" s="1098"/>
      <c r="R16" s="848"/>
      <c r="S16" s="849"/>
      <c r="T16" s="1040"/>
      <c r="U16" s="1098"/>
      <c r="V16" s="850"/>
      <c r="W16" s="849">
        <v>609</v>
      </c>
      <c r="X16" s="1040">
        <v>609</v>
      </c>
      <c r="Y16" s="1098">
        <f t="shared" si="1"/>
        <v>100</v>
      </c>
      <c r="Z16" s="851"/>
      <c r="AA16" s="849">
        <v>-70</v>
      </c>
      <c r="AB16" s="1040"/>
      <c r="AC16" s="1098">
        <f>SUM(AB16/AA16)*100</f>
        <v>0</v>
      </c>
      <c r="AD16" s="852">
        <v>430</v>
      </c>
      <c r="AE16" s="915">
        <f t="shared" si="4"/>
        <v>1850</v>
      </c>
      <c r="AF16" s="1043">
        <f t="shared" si="4"/>
        <v>1920</v>
      </c>
      <c r="AG16" s="1098">
        <f t="shared" si="3"/>
        <v>103.78378378378379</v>
      </c>
      <c r="AH16" s="828"/>
      <c r="AI16" s="828"/>
      <c r="AJ16" s="828"/>
      <c r="AK16" s="828"/>
      <c r="AL16" s="828"/>
      <c r="AM16" s="828"/>
      <c r="AN16" s="828"/>
      <c r="AO16" s="808"/>
      <c r="AP16" s="808"/>
      <c r="AS16" s="747"/>
      <c r="AT16" s="747"/>
    </row>
    <row r="17" spans="1:46" s="7" customFormat="1" ht="20.25" customHeight="1" thickBot="1">
      <c r="A17" s="853" t="s">
        <v>1457</v>
      </c>
      <c r="B17" s="853">
        <f aca="true" t="shared" si="5" ref="B17:V17">SUM(B15:B16)</f>
        <v>40217</v>
      </c>
      <c r="C17" s="913">
        <f t="shared" si="5"/>
        <v>51974</v>
      </c>
      <c r="D17" s="913">
        <f t="shared" si="5"/>
        <v>55096</v>
      </c>
      <c r="E17" s="1128">
        <f t="shared" si="0"/>
        <v>106.00684957863547</v>
      </c>
      <c r="F17" s="854">
        <f t="shared" si="5"/>
        <v>51245</v>
      </c>
      <c r="G17" s="853">
        <f t="shared" si="5"/>
        <v>92529</v>
      </c>
      <c r="H17" s="913">
        <f>SUM(H15:H16)</f>
        <v>93351</v>
      </c>
      <c r="I17" s="1128">
        <f>SUM(H17/G17)*100</f>
        <v>100.88837013260708</v>
      </c>
      <c r="J17" s="853">
        <f t="shared" si="5"/>
        <v>264222</v>
      </c>
      <c r="K17" s="913">
        <f t="shared" si="5"/>
        <v>343228</v>
      </c>
      <c r="L17" s="913">
        <f>SUM(L15:L16)</f>
        <v>343228</v>
      </c>
      <c r="M17" s="1128">
        <f>SUM(L17/K17)*100</f>
        <v>100</v>
      </c>
      <c r="N17" s="853">
        <f t="shared" si="5"/>
        <v>112338</v>
      </c>
      <c r="O17" s="913">
        <f t="shared" si="5"/>
        <v>32907</v>
      </c>
      <c r="P17" s="913">
        <f>SUM(P15:P16)</f>
        <v>32907</v>
      </c>
      <c r="Q17" s="1128">
        <f>SUM(P17/O17)*100</f>
        <v>100</v>
      </c>
      <c r="R17" s="853">
        <f t="shared" si="5"/>
        <v>191200</v>
      </c>
      <c r="S17" s="913">
        <f t="shared" si="5"/>
        <v>252412</v>
      </c>
      <c r="T17" s="913">
        <f>SUM(T15:T16)</f>
        <v>256287</v>
      </c>
      <c r="U17" s="1128">
        <f>SUM(T17/S17)*100</f>
        <v>101.53518850133909</v>
      </c>
      <c r="V17" s="853">
        <f t="shared" si="5"/>
        <v>0</v>
      </c>
      <c r="W17" s="913">
        <f>SUM(W15:W16)</f>
        <v>9074</v>
      </c>
      <c r="X17" s="913">
        <f>SUM(X15:X16)</f>
        <v>12622</v>
      </c>
      <c r="Y17" s="1128">
        <f t="shared" si="1"/>
        <v>139.10072735287636</v>
      </c>
      <c r="Z17" s="845">
        <f>SUM(Z15:Z16)</f>
        <v>-34187</v>
      </c>
      <c r="AA17" s="913">
        <f>SUM(AA15:AA16)</f>
        <v>-70679</v>
      </c>
      <c r="AB17" s="913">
        <f>SUM(AB15:AB16)</f>
        <v>-108443</v>
      </c>
      <c r="AC17" s="1128">
        <f>SUM(AB17/AA17)*100</f>
        <v>153.43029754241005</v>
      </c>
      <c r="AD17" s="845">
        <f>SUM(AD15:AD16)</f>
        <v>625035</v>
      </c>
      <c r="AE17" s="1126">
        <f t="shared" si="4"/>
        <v>711445</v>
      </c>
      <c r="AF17" s="1129">
        <f t="shared" si="4"/>
        <v>685048</v>
      </c>
      <c r="AG17" s="1128">
        <f t="shared" si="3"/>
        <v>96.28966399370296</v>
      </c>
      <c r="AH17" s="829"/>
      <c r="AI17" s="829"/>
      <c r="AJ17" s="829"/>
      <c r="AK17" s="829"/>
      <c r="AL17" s="829"/>
      <c r="AM17" s="829"/>
      <c r="AN17" s="829"/>
      <c r="AO17" s="846"/>
      <c r="AP17" s="846"/>
      <c r="AS17" s="746"/>
      <c r="AT17" s="746"/>
    </row>
    <row r="18" spans="1:46" s="7" customFormat="1" ht="15.75">
      <c r="A18" s="807"/>
      <c r="B18" s="807"/>
      <c r="C18" s="807"/>
      <c r="D18" s="807"/>
      <c r="E18" s="807"/>
      <c r="F18" s="806"/>
      <c r="G18" s="806"/>
      <c r="H18" s="806"/>
      <c r="I18" s="806"/>
      <c r="J18" s="807"/>
      <c r="K18" s="807"/>
      <c r="L18" s="807"/>
      <c r="M18" s="807"/>
      <c r="N18" s="806"/>
      <c r="O18" s="806"/>
      <c r="P18" s="806"/>
      <c r="Q18" s="806"/>
      <c r="R18" s="806"/>
      <c r="S18" s="806"/>
      <c r="T18" s="806"/>
      <c r="U18" s="806"/>
      <c r="V18" s="807"/>
      <c r="W18" s="807"/>
      <c r="X18" s="807"/>
      <c r="Y18" s="807"/>
      <c r="Z18" s="807"/>
      <c r="AA18" s="807"/>
      <c r="AB18" s="807"/>
      <c r="AC18" s="807"/>
      <c r="AD18" s="807"/>
      <c r="AE18" s="807"/>
      <c r="AF18" s="807"/>
      <c r="AG18" s="807"/>
      <c r="AH18" s="807"/>
      <c r="AI18" s="807"/>
      <c r="AJ18" s="807"/>
      <c r="AK18" s="807"/>
      <c r="AL18" s="807"/>
      <c r="AM18" s="855"/>
      <c r="AN18" s="829"/>
      <c r="AO18" s="856"/>
      <c r="AP18" s="856"/>
      <c r="AS18" s="746"/>
      <c r="AT18" s="746"/>
    </row>
    <row r="19" spans="1:42" ht="16.5" thickBot="1">
      <c r="A19" s="806"/>
      <c r="B19" s="806"/>
      <c r="C19" s="806"/>
      <c r="D19" s="806"/>
      <c r="E19" s="806"/>
      <c r="F19" s="806"/>
      <c r="G19" s="806"/>
      <c r="H19" s="806"/>
      <c r="I19" s="806"/>
      <c r="J19" s="806"/>
      <c r="K19" s="806"/>
      <c r="L19" s="806"/>
      <c r="M19" s="806"/>
      <c r="R19" s="806"/>
      <c r="S19" s="806"/>
      <c r="T19" s="806"/>
      <c r="U19" s="806"/>
      <c r="V19" s="806"/>
      <c r="W19" s="806"/>
      <c r="X19" s="806"/>
      <c r="Y19" s="806"/>
      <c r="Z19" s="806"/>
      <c r="AA19" s="806"/>
      <c r="AB19" s="806"/>
      <c r="AC19" s="806"/>
      <c r="AD19" s="806"/>
      <c r="AE19" s="806"/>
      <c r="AF19" s="806"/>
      <c r="AG19" s="806"/>
      <c r="AH19" s="806"/>
      <c r="AI19" s="806"/>
      <c r="AJ19" s="806"/>
      <c r="AK19" s="806"/>
      <c r="AL19" s="806"/>
      <c r="AM19" s="806"/>
      <c r="AN19" s="806"/>
      <c r="AO19" s="856"/>
      <c r="AP19" s="856"/>
    </row>
    <row r="20" spans="1:46" s="105" customFormat="1" ht="32.25" customHeight="1" thickBot="1">
      <c r="A20" s="857" t="s">
        <v>1157</v>
      </c>
      <c r="B20" s="1918" t="s">
        <v>1034</v>
      </c>
      <c r="C20" s="1919"/>
      <c r="D20" s="1919"/>
      <c r="E20" s="1920"/>
      <c r="F20" s="1918" t="s">
        <v>121</v>
      </c>
      <c r="G20" s="1919"/>
      <c r="H20" s="1919"/>
      <c r="I20" s="1920"/>
      <c r="J20" s="1906" t="s">
        <v>122</v>
      </c>
      <c r="K20" s="1907"/>
      <c r="L20" s="1907"/>
      <c r="M20" s="1908"/>
      <c r="N20" s="1918" t="s">
        <v>123</v>
      </c>
      <c r="O20" s="1919"/>
      <c r="P20" s="1919"/>
      <c r="Q20" s="1920"/>
      <c r="R20" s="1906" t="s">
        <v>124</v>
      </c>
      <c r="S20" s="1907"/>
      <c r="T20" s="1907"/>
      <c r="U20" s="1908"/>
      <c r="V20" s="1909" t="s">
        <v>125</v>
      </c>
      <c r="W20" s="1910"/>
      <c r="X20" s="1925"/>
      <c r="Y20" s="1115" t="s">
        <v>173</v>
      </c>
      <c r="Z20" s="1909" t="s">
        <v>1031</v>
      </c>
      <c r="AA20" s="1910"/>
      <c r="AB20" s="1910"/>
      <c r="AC20" s="1911"/>
      <c r="AD20" s="858"/>
      <c r="AE20" s="858"/>
      <c r="AF20" s="858"/>
      <c r="AG20" s="858"/>
      <c r="AH20" s="859"/>
      <c r="AI20" s="859"/>
      <c r="AJ20" s="859"/>
      <c r="AK20" s="859"/>
      <c r="AL20" s="859"/>
      <c r="AM20" s="859"/>
      <c r="AN20" s="859"/>
      <c r="AO20" s="860"/>
      <c r="AP20" s="860"/>
      <c r="AS20" s="748"/>
      <c r="AT20" s="748"/>
    </row>
    <row r="21" spans="1:46" s="1152" customFormat="1" ht="33" customHeight="1" thickBot="1">
      <c r="A21" s="1148"/>
      <c r="B21" s="104" t="s">
        <v>93</v>
      </c>
      <c r="C21" s="963" t="s">
        <v>1032</v>
      </c>
      <c r="D21" s="964" t="s">
        <v>1126</v>
      </c>
      <c r="E21" s="986" t="s">
        <v>1269</v>
      </c>
      <c r="F21" s="104" t="s">
        <v>93</v>
      </c>
      <c r="G21" s="963" t="s">
        <v>1032</v>
      </c>
      <c r="H21" s="964" t="s">
        <v>1126</v>
      </c>
      <c r="I21" s="986" t="s">
        <v>1269</v>
      </c>
      <c r="J21" s="104" t="s">
        <v>93</v>
      </c>
      <c r="K21" s="963" t="s">
        <v>1032</v>
      </c>
      <c r="L21" s="964" t="s">
        <v>1126</v>
      </c>
      <c r="M21" s="986" t="s">
        <v>1269</v>
      </c>
      <c r="N21" s="104" t="s">
        <v>93</v>
      </c>
      <c r="O21" s="963" t="s">
        <v>1127</v>
      </c>
      <c r="P21" s="964" t="s">
        <v>1126</v>
      </c>
      <c r="Q21" s="986" t="s">
        <v>1269</v>
      </c>
      <c r="R21" s="104" t="s">
        <v>93</v>
      </c>
      <c r="S21" s="963" t="s">
        <v>1032</v>
      </c>
      <c r="T21" s="964" t="s">
        <v>1126</v>
      </c>
      <c r="U21" s="986" t="s">
        <v>1269</v>
      </c>
      <c r="V21" s="1103" t="s">
        <v>93</v>
      </c>
      <c r="W21" s="1130" t="s">
        <v>1032</v>
      </c>
      <c r="X21" s="1104" t="s">
        <v>1126</v>
      </c>
      <c r="Y21" s="1160"/>
      <c r="Z21" s="1103" t="s">
        <v>93</v>
      </c>
      <c r="AA21" s="1130" t="s">
        <v>1032</v>
      </c>
      <c r="AB21" s="1104" t="s">
        <v>1126</v>
      </c>
      <c r="AC21" s="1105" t="s">
        <v>1269</v>
      </c>
      <c r="AD21" s="1149"/>
      <c r="AE21" s="1149"/>
      <c r="AF21" s="1149"/>
      <c r="AG21" s="1149"/>
      <c r="AH21" s="1150"/>
      <c r="AI21" s="1150"/>
      <c r="AJ21" s="1150"/>
      <c r="AK21" s="1150"/>
      <c r="AL21" s="1150"/>
      <c r="AM21" s="1150"/>
      <c r="AN21" s="1150"/>
      <c r="AO21" s="1151"/>
      <c r="AP21" s="1151"/>
      <c r="AS21" s="1153"/>
      <c r="AT21" s="1153"/>
    </row>
    <row r="22" spans="1:42" ht="19.5" customHeight="1">
      <c r="A22" s="862" t="s">
        <v>1191</v>
      </c>
      <c r="B22" s="819">
        <v>0</v>
      </c>
      <c r="C22" s="815">
        <v>40367</v>
      </c>
      <c r="D22" s="1036">
        <v>40367</v>
      </c>
      <c r="E22" s="1099">
        <f>SUM(D22/C22)*100</f>
        <v>100</v>
      </c>
      <c r="F22" s="1044">
        <v>52335</v>
      </c>
      <c r="G22" s="815">
        <v>143362</v>
      </c>
      <c r="H22" s="1036">
        <v>143362</v>
      </c>
      <c r="I22" s="1099">
        <f>SUM(H22/G22)*100</f>
        <v>100</v>
      </c>
      <c r="J22" s="1045">
        <v>34187</v>
      </c>
      <c r="K22" s="815">
        <v>70609</v>
      </c>
      <c r="L22" s="1036">
        <v>108443</v>
      </c>
      <c r="M22" s="1099">
        <f>SUM(L22/K22)*100</f>
        <v>153.58240450934017</v>
      </c>
      <c r="N22" s="864">
        <f aca="true" t="shared" si="6" ref="N22:O28">SUM(B22+F22+J22)</f>
        <v>86522</v>
      </c>
      <c r="O22" s="815">
        <f t="shared" si="6"/>
        <v>254338</v>
      </c>
      <c r="P22" s="1036">
        <f aca="true" t="shared" si="7" ref="P22:P29">SUM(D22+H22+L22)</f>
        <v>292172</v>
      </c>
      <c r="Q22" s="1099">
        <f>SUM(P22/O22)*100</f>
        <v>114.87548065959471</v>
      </c>
      <c r="R22" s="814">
        <f aca="true" t="shared" si="8" ref="R22:T28">SUM(AD10+N22)</f>
        <v>569333</v>
      </c>
      <c r="S22" s="815">
        <f t="shared" si="8"/>
        <v>939038</v>
      </c>
      <c r="T22" s="1036">
        <f t="shared" si="8"/>
        <v>950149</v>
      </c>
      <c r="U22" s="1099">
        <f aca="true" t="shared" si="9" ref="U22:U29">SUM(T22/S22)*100</f>
        <v>101.18323220146574</v>
      </c>
      <c r="V22" s="865">
        <v>0</v>
      </c>
      <c r="W22" s="1046"/>
      <c r="X22" s="1119"/>
      <c r="Y22" s="882">
        <v>-380</v>
      </c>
      <c r="Z22" s="1118">
        <f aca="true" t="shared" si="10" ref="Z22:AA29">SUM(R22+V22)</f>
        <v>569333</v>
      </c>
      <c r="AA22" s="1119">
        <f t="shared" si="10"/>
        <v>939038</v>
      </c>
      <c r="AB22" s="1120">
        <f aca="true" t="shared" si="11" ref="AB22:AB29">SUM(T22+X22+Y22)</f>
        <v>949769</v>
      </c>
      <c r="AC22" s="1099">
        <f aca="true" t="shared" si="12" ref="AC22:AC29">SUM(AB22/AA22)*100</f>
        <v>101.14276525550616</v>
      </c>
      <c r="AD22" s="806"/>
      <c r="AE22" s="806"/>
      <c r="AF22" s="806"/>
      <c r="AG22" s="806"/>
      <c r="AH22" s="806"/>
      <c r="AI22" s="806"/>
      <c r="AJ22" s="806"/>
      <c r="AK22" s="806"/>
      <c r="AL22" s="806"/>
      <c r="AM22" s="806"/>
      <c r="AN22" s="806"/>
      <c r="AO22" s="856"/>
      <c r="AP22" s="856"/>
    </row>
    <row r="23" spans="1:42" ht="19.5" customHeight="1">
      <c r="A23" s="866" t="s">
        <v>1159</v>
      </c>
      <c r="B23" s="867"/>
      <c r="C23" s="824"/>
      <c r="D23" s="1037"/>
      <c r="E23" s="1100"/>
      <c r="F23" s="863"/>
      <c r="G23" s="824"/>
      <c r="H23" s="1037"/>
      <c r="I23" s="1100"/>
      <c r="J23" s="830"/>
      <c r="K23" s="824"/>
      <c r="L23" s="1037"/>
      <c r="M23" s="1100"/>
      <c r="N23" s="864">
        <f t="shared" si="6"/>
        <v>0</v>
      </c>
      <c r="O23" s="815">
        <f t="shared" si="6"/>
        <v>0</v>
      </c>
      <c r="P23" s="1036">
        <f t="shared" si="7"/>
        <v>0</v>
      </c>
      <c r="Q23" s="1100"/>
      <c r="R23" s="814">
        <f t="shared" si="8"/>
        <v>550</v>
      </c>
      <c r="S23" s="815">
        <f t="shared" si="8"/>
        <v>2158</v>
      </c>
      <c r="T23" s="1036">
        <f t="shared" si="8"/>
        <v>2225</v>
      </c>
      <c r="U23" s="1100">
        <f t="shared" si="9"/>
        <v>103.10472659870251</v>
      </c>
      <c r="V23" s="830">
        <v>112897</v>
      </c>
      <c r="W23" s="832">
        <v>117145</v>
      </c>
      <c r="X23" s="831">
        <v>106432</v>
      </c>
      <c r="Y23" s="887">
        <v>0</v>
      </c>
      <c r="Z23" s="834">
        <f t="shared" si="10"/>
        <v>113447</v>
      </c>
      <c r="AA23" s="831">
        <f t="shared" si="10"/>
        <v>119303</v>
      </c>
      <c r="AB23" s="1106">
        <f t="shared" si="11"/>
        <v>108657</v>
      </c>
      <c r="AC23" s="1113">
        <f t="shared" si="12"/>
        <v>91.07650268643705</v>
      </c>
      <c r="AD23" s="806"/>
      <c r="AE23" s="806"/>
      <c r="AF23" s="806"/>
      <c r="AG23" s="806"/>
      <c r="AH23" s="807"/>
      <c r="AI23" s="807"/>
      <c r="AJ23" s="807"/>
      <c r="AK23" s="807"/>
      <c r="AL23" s="806"/>
      <c r="AM23" s="806"/>
      <c r="AN23" s="806"/>
      <c r="AO23" s="856"/>
      <c r="AP23" s="856"/>
    </row>
    <row r="24" spans="1:42" ht="19.5" customHeight="1">
      <c r="A24" s="868" t="s">
        <v>1187</v>
      </c>
      <c r="B24" s="867"/>
      <c r="C24" s="831"/>
      <c r="D24" s="1038"/>
      <c r="E24" s="1100"/>
      <c r="F24" s="863"/>
      <c r="G24" s="831"/>
      <c r="H24" s="1038"/>
      <c r="I24" s="1100"/>
      <c r="J24" s="830"/>
      <c r="K24" s="831"/>
      <c r="L24" s="1038"/>
      <c r="M24" s="1100"/>
      <c r="N24" s="864">
        <f t="shared" si="6"/>
        <v>0</v>
      </c>
      <c r="O24" s="815">
        <f t="shared" si="6"/>
        <v>0</v>
      </c>
      <c r="P24" s="1036">
        <f t="shared" si="7"/>
        <v>0</v>
      </c>
      <c r="Q24" s="1100"/>
      <c r="R24" s="814">
        <f t="shared" si="8"/>
        <v>31063</v>
      </c>
      <c r="S24" s="815">
        <f t="shared" si="8"/>
        <v>8022</v>
      </c>
      <c r="T24" s="1036">
        <f t="shared" si="8"/>
        <v>8022</v>
      </c>
      <c r="U24" s="1100">
        <f t="shared" si="9"/>
        <v>100</v>
      </c>
      <c r="V24" s="830">
        <v>37300</v>
      </c>
      <c r="W24" s="832">
        <v>39652</v>
      </c>
      <c r="X24" s="831">
        <v>39308</v>
      </c>
      <c r="Y24" s="887">
        <v>0</v>
      </c>
      <c r="Z24" s="834">
        <f t="shared" si="10"/>
        <v>68363</v>
      </c>
      <c r="AA24" s="831">
        <f t="shared" si="10"/>
        <v>47674</v>
      </c>
      <c r="AB24" s="1106">
        <f t="shared" si="11"/>
        <v>47330</v>
      </c>
      <c r="AC24" s="1113">
        <f t="shared" si="12"/>
        <v>99.27843268867727</v>
      </c>
      <c r="AD24" s="806"/>
      <c r="AE24" s="806"/>
      <c r="AF24" s="806"/>
      <c r="AG24" s="806"/>
      <c r="AH24" s="807"/>
      <c r="AI24" s="807"/>
      <c r="AJ24" s="807"/>
      <c r="AK24" s="807"/>
      <c r="AL24" s="806"/>
      <c r="AM24" s="806"/>
      <c r="AN24" s="806"/>
      <c r="AO24" s="856"/>
      <c r="AP24" s="856"/>
    </row>
    <row r="25" spans="1:42" ht="19.5" customHeight="1">
      <c r="A25" s="868" t="s">
        <v>1188</v>
      </c>
      <c r="B25" s="867"/>
      <c r="C25" s="831"/>
      <c r="D25" s="1038"/>
      <c r="E25" s="1100"/>
      <c r="F25" s="863"/>
      <c r="G25" s="831"/>
      <c r="H25" s="1038"/>
      <c r="I25" s="1100"/>
      <c r="J25" s="830"/>
      <c r="K25" s="831"/>
      <c r="L25" s="1038"/>
      <c r="M25" s="1100"/>
      <c r="N25" s="864">
        <f t="shared" si="6"/>
        <v>0</v>
      </c>
      <c r="O25" s="815">
        <f t="shared" si="6"/>
        <v>0</v>
      </c>
      <c r="P25" s="1036">
        <f t="shared" si="7"/>
        <v>0</v>
      </c>
      <c r="Q25" s="1100"/>
      <c r="R25" s="814">
        <f t="shared" si="8"/>
        <v>14803</v>
      </c>
      <c r="S25" s="815">
        <f t="shared" si="8"/>
        <v>7652</v>
      </c>
      <c r="T25" s="1036">
        <f t="shared" si="8"/>
        <v>7791</v>
      </c>
      <c r="U25" s="1100">
        <f t="shared" si="9"/>
        <v>101.81651855723995</v>
      </c>
      <c r="V25" s="830">
        <v>36903</v>
      </c>
      <c r="W25" s="832">
        <v>40435</v>
      </c>
      <c r="X25" s="831">
        <v>37699</v>
      </c>
      <c r="Y25" s="887">
        <v>0</v>
      </c>
      <c r="Z25" s="834">
        <f t="shared" si="10"/>
        <v>51706</v>
      </c>
      <c r="AA25" s="831">
        <f t="shared" si="10"/>
        <v>48087</v>
      </c>
      <c r="AB25" s="1106">
        <f t="shared" si="11"/>
        <v>45490</v>
      </c>
      <c r="AC25" s="1113">
        <f t="shared" si="12"/>
        <v>94.59937197163475</v>
      </c>
      <c r="AD25" s="806"/>
      <c r="AE25" s="806"/>
      <c r="AF25" s="806"/>
      <c r="AG25" s="806"/>
      <c r="AH25" s="807"/>
      <c r="AI25" s="807"/>
      <c r="AJ25" s="807"/>
      <c r="AK25" s="807"/>
      <c r="AL25" s="806"/>
      <c r="AM25" s="806"/>
      <c r="AN25" s="806"/>
      <c r="AO25" s="856"/>
      <c r="AP25" s="856"/>
    </row>
    <row r="26" spans="1:42" ht="19.5" customHeight="1" thickBot="1">
      <c r="A26" s="869" t="s">
        <v>1189</v>
      </c>
      <c r="B26" s="870"/>
      <c r="C26" s="836"/>
      <c r="D26" s="1039"/>
      <c r="E26" s="1101"/>
      <c r="F26" s="871"/>
      <c r="G26" s="836"/>
      <c r="H26" s="1039"/>
      <c r="I26" s="1101"/>
      <c r="J26" s="835"/>
      <c r="K26" s="836"/>
      <c r="L26" s="1039"/>
      <c r="M26" s="1101"/>
      <c r="N26" s="904">
        <f t="shared" si="6"/>
        <v>0</v>
      </c>
      <c r="O26" s="905">
        <f t="shared" si="6"/>
        <v>0</v>
      </c>
      <c r="P26" s="910">
        <f t="shared" si="7"/>
        <v>0</v>
      </c>
      <c r="Q26" s="1101"/>
      <c r="R26" s="841">
        <f t="shared" si="8"/>
        <v>95378</v>
      </c>
      <c r="S26" s="905">
        <f t="shared" si="8"/>
        <v>7063</v>
      </c>
      <c r="T26" s="910">
        <f t="shared" si="8"/>
        <v>7113</v>
      </c>
      <c r="U26" s="1101">
        <f t="shared" si="9"/>
        <v>100.70791448393035</v>
      </c>
      <c r="V26" s="839">
        <v>119820</v>
      </c>
      <c r="W26" s="1112">
        <v>130225</v>
      </c>
      <c r="X26" s="824">
        <v>130470</v>
      </c>
      <c r="Y26" s="890">
        <v>0</v>
      </c>
      <c r="Z26" s="837">
        <f t="shared" si="10"/>
        <v>215198</v>
      </c>
      <c r="AA26" s="1116">
        <f t="shared" si="10"/>
        <v>137288</v>
      </c>
      <c r="AB26" s="1117">
        <f t="shared" si="11"/>
        <v>137583</v>
      </c>
      <c r="AC26" s="1114">
        <f t="shared" si="12"/>
        <v>100.21487675543383</v>
      </c>
      <c r="AD26" s="806"/>
      <c r="AE26" s="806"/>
      <c r="AF26" s="806"/>
      <c r="AG26" s="806"/>
      <c r="AH26" s="807"/>
      <c r="AI26" s="807"/>
      <c r="AJ26" s="807"/>
      <c r="AK26" s="807"/>
      <c r="AL26" s="806"/>
      <c r="AM26" s="806"/>
      <c r="AN26" s="806"/>
      <c r="AO26" s="856"/>
      <c r="AP26" s="856"/>
    </row>
    <row r="27" spans="1:46" s="271" customFormat="1" ht="19.5" customHeight="1" thickBot="1">
      <c r="A27" s="843" t="s">
        <v>1472</v>
      </c>
      <c r="B27" s="872">
        <f aca="true" t="shared" si="13" ref="B27:K27">SUM(B22:B26)</f>
        <v>0</v>
      </c>
      <c r="C27" s="912">
        <f t="shared" si="13"/>
        <v>40367</v>
      </c>
      <c r="D27" s="912">
        <f>SUM(D22:D26)</f>
        <v>40367</v>
      </c>
      <c r="E27" s="1125">
        <f>SUM(D27/C27)*100</f>
        <v>100</v>
      </c>
      <c r="F27" s="872">
        <f t="shared" si="13"/>
        <v>52335</v>
      </c>
      <c r="G27" s="912">
        <f t="shared" si="13"/>
        <v>143362</v>
      </c>
      <c r="H27" s="912">
        <f>SUM(H22:H26)</f>
        <v>143362</v>
      </c>
      <c r="I27" s="1125">
        <f>SUM(H27/G27)*100</f>
        <v>100</v>
      </c>
      <c r="J27" s="872">
        <f t="shared" si="13"/>
        <v>34187</v>
      </c>
      <c r="K27" s="912">
        <f t="shared" si="13"/>
        <v>70609</v>
      </c>
      <c r="L27" s="912">
        <f>SUM(L22:L26)</f>
        <v>108443</v>
      </c>
      <c r="M27" s="1125">
        <f>SUM(L27/K27)*100</f>
        <v>153.58240450934017</v>
      </c>
      <c r="N27" s="873">
        <f t="shared" si="6"/>
        <v>86522</v>
      </c>
      <c r="O27" s="1129">
        <f t="shared" si="6"/>
        <v>254338</v>
      </c>
      <c r="P27" s="1127">
        <f t="shared" si="7"/>
        <v>292172</v>
      </c>
      <c r="Q27" s="1125">
        <f>SUM(P27/O27)*100</f>
        <v>114.87548065959471</v>
      </c>
      <c r="R27" s="843">
        <f t="shared" si="8"/>
        <v>711127</v>
      </c>
      <c r="S27" s="1129">
        <f t="shared" si="8"/>
        <v>963933</v>
      </c>
      <c r="T27" s="1127">
        <f t="shared" si="8"/>
        <v>975300</v>
      </c>
      <c r="U27" s="1125">
        <f t="shared" si="9"/>
        <v>101.17923133661779</v>
      </c>
      <c r="V27" s="845">
        <f>SUM(V22:V26)</f>
        <v>306920</v>
      </c>
      <c r="W27" s="1131">
        <f>SUM(W22:W26)</f>
        <v>327457</v>
      </c>
      <c r="X27" s="913">
        <f>SUM(X23:X26)</f>
        <v>313909</v>
      </c>
      <c r="Y27" s="1159">
        <f>SUM(Y22:Y26)</f>
        <v>-380</v>
      </c>
      <c r="Z27" s="1132">
        <f t="shared" si="10"/>
        <v>1018047</v>
      </c>
      <c r="AA27" s="913">
        <f t="shared" si="10"/>
        <v>1291390</v>
      </c>
      <c r="AB27" s="1133">
        <f t="shared" si="11"/>
        <v>1288829</v>
      </c>
      <c r="AC27" s="1134">
        <f t="shared" si="12"/>
        <v>99.80168655479754</v>
      </c>
      <c r="AD27" s="807"/>
      <c r="AE27" s="806"/>
      <c r="AF27" s="807"/>
      <c r="AG27" s="807"/>
      <c r="AH27" s="807"/>
      <c r="AI27" s="807"/>
      <c r="AJ27" s="807"/>
      <c r="AK27" s="807"/>
      <c r="AL27" s="807"/>
      <c r="AM27" s="807"/>
      <c r="AN27" s="807"/>
      <c r="AO27" s="856"/>
      <c r="AP27" s="856"/>
      <c r="AS27" s="749"/>
      <c r="AT27" s="749"/>
    </row>
    <row r="28" spans="1:46" s="8" customFormat="1" ht="19.5" customHeight="1" thickBot="1">
      <c r="A28" s="907" t="s">
        <v>1460</v>
      </c>
      <c r="B28" s="908"/>
      <c r="C28" s="824"/>
      <c r="D28" s="1040"/>
      <c r="E28" s="1098"/>
      <c r="F28" s="825"/>
      <c r="G28" s="824"/>
      <c r="H28" s="1040"/>
      <c r="I28" s="1098"/>
      <c r="J28" s="908"/>
      <c r="K28" s="824">
        <v>70</v>
      </c>
      <c r="L28" s="1040"/>
      <c r="M28" s="1098">
        <f>SUM(L28/K28)*100</f>
        <v>0</v>
      </c>
      <c r="N28" s="825">
        <f t="shared" si="6"/>
        <v>0</v>
      </c>
      <c r="O28" s="905">
        <f t="shared" si="6"/>
        <v>70</v>
      </c>
      <c r="P28" s="1040">
        <f t="shared" si="7"/>
        <v>0</v>
      </c>
      <c r="Q28" s="1098">
        <f>SUM(P28/O28)*100</f>
        <v>0</v>
      </c>
      <c r="R28" s="852">
        <f t="shared" si="8"/>
        <v>430</v>
      </c>
      <c r="S28" s="905">
        <f t="shared" si="8"/>
        <v>1920</v>
      </c>
      <c r="T28" s="910">
        <f t="shared" si="8"/>
        <v>1920</v>
      </c>
      <c r="U28" s="1098">
        <f t="shared" si="9"/>
        <v>100</v>
      </c>
      <c r="V28" s="839">
        <v>0</v>
      </c>
      <c r="W28" s="1112">
        <v>0</v>
      </c>
      <c r="X28" s="824">
        <v>0</v>
      </c>
      <c r="Y28" s="890">
        <v>0</v>
      </c>
      <c r="Z28" s="840">
        <f t="shared" si="10"/>
        <v>430</v>
      </c>
      <c r="AA28" s="824">
        <f t="shared" si="10"/>
        <v>1920</v>
      </c>
      <c r="AB28" s="1109">
        <f t="shared" si="11"/>
        <v>1920</v>
      </c>
      <c r="AC28" s="1121">
        <f t="shared" si="12"/>
        <v>100</v>
      </c>
      <c r="AD28" s="806"/>
      <c r="AE28" s="806"/>
      <c r="AF28" s="806"/>
      <c r="AG28" s="806"/>
      <c r="AH28" s="806"/>
      <c r="AI28" s="806"/>
      <c r="AJ28" s="806"/>
      <c r="AK28" s="806"/>
      <c r="AL28" s="806"/>
      <c r="AM28" s="806"/>
      <c r="AN28" s="806"/>
      <c r="AO28" s="805"/>
      <c r="AP28" s="805"/>
      <c r="AS28" s="1924"/>
      <c r="AT28" s="744"/>
    </row>
    <row r="29" spans="1:46" s="7" customFormat="1" ht="19.5" customHeight="1" thickBot="1">
      <c r="A29" s="909" t="s">
        <v>1458</v>
      </c>
      <c r="B29" s="876">
        <f>SUM(B27:B28)</f>
        <v>0</v>
      </c>
      <c r="C29" s="913">
        <f>SUM(C27:C28)</f>
        <v>40367</v>
      </c>
      <c r="D29" s="913">
        <f>SUM(D27:D28)</f>
        <v>40367</v>
      </c>
      <c r="E29" s="1128">
        <f>SUM(D29/C29)*100</f>
        <v>100</v>
      </c>
      <c r="F29" s="876">
        <f>SUM(F27:F28)</f>
        <v>52335</v>
      </c>
      <c r="G29" s="913">
        <f>SUM(G27:G28)</f>
        <v>143362</v>
      </c>
      <c r="H29" s="913">
        <f>SUM(H27:H28)</f>
        <v>143362</v>
      </c>
      <c r="I29" s="1128">
        <f>SUM(H29/G29)*100</f>
        <v>100</v>
      </c>
      <c r="J29" s="876">
        <f>SUM(J27:J28)</f>
        <v>34187</v>
      </c>
      <c r="K29" s="913">
        <f>SUM(K27:K28)</f>
        <v>70679</v>
      </c>
      <c r="L29" s="913">
        <f>SUM(L27:L28)</f>
        <v>108443</v>
      </c>
      <c r="M29" s="1128">
        <f>SUM(L29/K29)*100</f>
        <v>153.43029754241005</v>
      </c>
      <c r="N29" s="876">
        <f>SUM(N27:N28)</f>
        <v>86522</v>
      </c>
      <c r="O29" s="1129">
        <f>SUM(C29+G29+K29)</f>
        <v>254408</v>
      </c>
      <c r="P29" s="849">
        <f t="shared" si="7"/>
        <v>292172</v>
      </c>
      <c r="Q29" s="1128">
        <f>SUM(P29/O29)*100</f>
        <v>114.8438728341876</v>
      </c>
      <c r="R29" s="876">
        <f>SUM(R27:R28)</f>
        <v>711557</v>
      </c>
      <c r="S29" s="1129">
        <f>SUM(AE17+O29)</f>
        <v>965853</v>
      </c>
      <c r="T29" s="1129">
        <f>SUM(AF17+P29)</f>
        <v>977220</v>
      </c>
      <c r="U29" s="1128">
        <f t="shared" si="9"/>
        <v>101.17688716605943</v>
      </c>
      <c r="V29" s="845">
        <f>SUM(V27:V28)</f>
        <v>306920</v>
      </c>
      <c r="W29" s="1131">
        <f>SUM(W27:W28)</f>
        <v>327457</v>
      </c>
      <c r="X29" s="913">
        <f>SUM(X27:X28)</f>
        <v>313909</v>
      </c>
      <c r="Y29" s="1159">
        <f>SUM(Y27:Y28)</f>
        <v>-380</v>
      </c>
      <c r="Z29" s="1132">
        <f t="shared" si="10"/>
        <v>1018477</v>
      </c>
      <c r="AA29" s="913">
        <f t="shared" si="10"/>
        <v>1293310</v>
      </c>
      <c r="AB29" s="1133">
        <f t="shared" si="11"/>
        <v>1290749</v>
      </c>
      <c r="AC29" s="1134">
        <f t="shared" si="12"/>
        <v>99.8019809635741</v>
      </c>
      <c r="AD29" s="806"/>
      <c r="AE29" s="806"/>
      <c r="AF29" s="807"/>
      <c r="AG29" s="807"/>
      <c r="AH29" s="807"/>
      <c r="AI29" s="807"/>
      <c r="AJ29" s="807"/>
      <c r="AK29" s="807"/>
      <c r="AL29" s="807"/>
      <c r="AM29" s="807"/>
      <c r="AN29" s="807"/>
      <c r="AO29" s="856"/>
      <c r="AP29" s="856"/>
      <c r="AS29" s="1924"/>
      <c r="AT29" s="750"/>
    </row>
    <row r="30" spans="1:46" ht="15.75">
      <c r="A30" s="807"/>
      <c r="B30" s="877"/>
      <c r="C30" s="877"/>
      <c r="D30" s="877"/>
      <c r="E30" s="877"/>
      <c r="F30" s="877"/>
      <c r="G30" s="877"/>
      <c r="H30" s="877"/>
      <c r="I30" s="877"/>
      <c r="J30" s="877"/>
      <c r="K30" s="877"/>
      <c r="L30" s="877"/>
      <c r="M30" s="877"/>
      <c r="R30" s="877"/>
      <c r="S30" s="877"/>
      <c r="T30" s="877"/>
      <c r="U30" s="877"/>
      <c r="V30" s="877"/>
      <c r="W30" s="877"/>
      <c r="X30" s="877"/>
      <c r="Y30" s="877"/>
      <c r="Z30" s="877"/>
      <c r="AA30" s="877"/>
      <c r="AB30" s="877"/>
      <c r="AC30" s="877"/>
      <c r="AD30" s="877"/>
      <c r="AE30" s="877"/>
      <c r="AF30" s="877"/>
      <c r="AG30" s="877"/>
      <c r="AH30" s="877"/>
      <c r="AI30" s="877"/>
      <c r="AJ30" s="877"/>
      <c r="AK30" s="877"/>
      <c r="AL30" s="877"/>
      <c r="AM30" s="877"/>
      <c r="AN30" s="877"/>
      <c r="AO30" s="878"/>
      <c r="AP30" s="856"/>
      <c r="AS30" s="751"/>
      <c r="AT30" s="751"/>
    </row>
    <row r="31" spans="1:46" ht="16.5" thickBot="1">
      <c r="A31" s="807" t="s">
        <v>1156</v>
      </c>
      <c r="B31" s="806"/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06"/>
      <c r="N31" s="806"/>
      <c r="O31" s="806"/>
      <c r="P31" s="806"/>
      <c r="Q31" s="806"/>
      <c r="R31" s="806"/>
      <c r="S31" s="806"/>
      <c r="T31" s="806"/>
      <c r="U31" s="806"/>
      <c r="V31" s="807"/>
      <c r="W31" s="807"/>
      <c r="X31" s="807"/>
      <c r="Y31" s="807"/>
      <c r="Z31" s="807"/>
      <c r="AA31" s="807"/>
      <c r="AB31" s="807"/>
      <c r="AC31" s="807"/>
      <c r="AD31" s="807"/>
      <c r="AE31" s="807"/>
      <c r="AF31" s="807"/>
      <c r="AG31" s="807"/>
      <c r="AH31" s="806"/>
      <c r="AI31" s="806"/>
      <c r="AJ31" s="806"/>
      <c r="AK31" s="806"/>
      <c r="AL31" s="806"/>
      <c r="AM31" s="807"/>
      <c r="AN31" s="1135"/>
      <c r="AO31" s="805"/>
      <c r="AP31" s="805"/>
      <c r="AS31" s="751"/>
      <c r="AT31" s="751"/>
    </row>
    <row r="32" spans="1:46" s="106" customFormat="1" ht="25.5" customHeight="1" thickBot="1">
      <c r="A32" s="861" t="s">
        <v>1157</v>
      </c>
      <c r="B32" s="1906" t="s">
        <v>112</v>
      </c>
      <c r="C32" s="1907"/>
      <c r="D32" s="1907"/>
      <c r="E32" s="1908"/>
      <c r="F32" s="1906" t="s">
        <v>126</v>
      </c>
      <c r="G32" s="1907"/>
      <c r="H32" s="1907"/>
      <c r="I32" s="1907"/>
      <c r="J32" s="1907" t="s">
        <v>1528</v>
      </c>
      <c r="K32" s="1907"/>
      <c r="L32" s="1907"/>
      <c r="M32" s="1908"/>
      <c r="N32" s="1906" t="s">
        <v>113</v>
      </c>
      <c r="O32" s="1907"/>
      <c r="P32" s="1907"/>
      <c r="Q32" s="1908"/>
      <c r="R32" s="1906" t="s">
        <v>108</v>
      </c>
      <c r="S32" s="1907"/>
      <c r="T32" s="1907"/>
      <c r="U32" s="1908"/>
      <c r="V32" s="1906" t="s">
        <v>107</v>
      </c>
      <c r="W32" s="1907"/>
      <c r="X32" s="1907"/>
      <c r="Y32" s="1908"/>
      <c r="Z32" s="1906" t="s">
        <v>106</v>
      </c>
      <c r="AA32" s="1907"/>
      <c r="AB32" s="1907"/>
      <c r="AC32" s="1908"/>
      <c r="AD32" s="893"/>
      <c r="AE32" s="893"/>
      <c r="AF32" s="809"/>
      <c r="AG32" s="809"/>
      <c r="AH32" s="893"/>
      <c r="AI32" s="809"/>
      <c r="AJ32" s="809"/>
      <c r="AK32" s="809"/>
      <c r="AL32" s="893"/>
      <c r="AM32" s="879"/>
      <c r="AN32" s="812"/>
      <c r="AO32" s="880"/>
      <c r="AP32" s="880"/>
      <c r="AS32" s="751"/>
      <c r="AT32" s="751"/>
    </row>
    <row r="33" spans="1:46" s="1155" customFormat="1" ht="33" customHeight="1" thickBot="1">
      <c r="A33" s="1148"/>
      <c r="B33" s="104" t="s">
        <v>93</v>
      </c>
      <c r="C33" s="963" t="s">
        <v>1127</v>
      </c>
      <c r="D33" s="964" t="s">
        <v>1126</v>
      </c>
      <c r="E33" s="986" t="s">
        <v>1269</v>
      </c>
      <c r="F33" s="104" t="s">
        <v>93</v>
      </c>
      <c r="G33" s="963" t="s">
        <v>1032</v>
      </c>
      <c r="H33" s="964" t="s">
        <v>1126</v>
      </c>
      <c r="I33" s="986" t="s">
        <v>1269</v>
      </c>
      <c r="J33" s="104" t="s">
        <v>93</v>
      </c>
      <c r="K33" s="963" t="s">
        <v>1032</v>
      </c>
      <c r="L33" s="964" t="s">
        <v>1126</v>
      </c>
      <c r="M33" s="986" t="s">
        <v>1269</v>
      </c>
      <c r="N33" s="104" t="s">
        <v>93</v>
      </c>
      <c r="O33" s="963" t="s">
        <v>1032</v>
      </c>
      <c r="P33" s="964" t="s">
        <v>1126</v>
      </c>
      <c r="Q33" s="986" t="s">
        <v>1269</v>
      </c>
      <c r="R33" s="104" t="s">
        <v>93</v>
      </c>
      <c r="S33" s="963" t="s">
        <v>1032</v>
      </c>
      <c r="T33" s="964" t="s">
        <v>1126</v>
      </c>
      <c r="U33" s="986" t="s">
        <v>1269</v>
      </c>
      <c r="V33" s="104" t="s">
        <v>93</v>
      </c>
      <c r="W33" s="963" t="s">
        <v>1127</v>
      </c>
      <c r="X33" s="964" t="s">
        <v>1126</v>
      </c>
      <c r="Y33" s="986" t="s">
        <v>1269</v>
      </c>
      <c r="Z33" s="104" t="s">
        <v>93</v>
      </c>
      <c r="AA33" s="963" t="s">
        <v>1032</v>
      </c>
      <c r="AB33" s="964" t="s">
        <v>1126</v>
      </c>
      <c r="AC33" s="986" t="s">
        <v>1269</v>
      </c>
      <c r="AD33" s="1124"/>
      <c r="AE33" s="1124"/>
      <c r="AF33" s="1149"/>
      <c r="AG33" s="1149"/>
      <c r="AH33" s="1124"/>
      <c r="AI33" s="1149"/>
      <c r="AJ33" s="1149"/>
      <c r="AK33" s="1149"/>
      <c r="AL33" s="1124"/>
      <c r="AM33" s="1147"/>
      <c r="AN33" s="1149"/>
      <c r="AO33" s="1154"/>
      <c r="AP33" s="1154"/>
      <c r="AQ33" s="1152"/>
      <c r="AR33" s="1152"/>
      <c r="AS33" s="751"/>
      <c r="AT33" s="751"/>
    </row>
    <row r="34" spans="1:46" s="8" customFormat="1" ht="20.25" customHeight="1">
      <c r="A34" s="813" t="s">
        <v>1191</v>
      </c>
      <c r="B34" s="814">
        <v>55509</v>
      </c>
      <c r="C34" s="815">
        <v>62988</v>
      </c>
      <c r="D34" s="1036">
        <v>62988</v>
      </c>
      <c r="E34" s="1099">
        <f aca="true" t="shared" si="14" ref="E34:E39">SUM(D34/C34)*100</f>
        <v>100</v>
      </c>
      <c r="F34" s="814">
        <v>11576</v>
      </c>
      <c r="G34" s="815">
        <v>12917</v>
      </c>
      <c r="H34" s="1036">
        <v>12743</v>
      </c>
      <c r="I34" s="1099">
        <f aca="true" t="shared" si="15" ref="I34:I41">SUM(H34/G34)*100</f>
        <v>98.65293798869706</v>
      </c>
      <c r="J34" s="881">
        <f>SUM(5_mell!H26)</f>
        <v>105117</v>
      </c>
      <c r="K34" s="815">
        <v>138374</v>
      </c>
      <c r="L34" s="1036">
        <v>136102</v>
      </c>
      <c r="M34" s="1099">
        <f aca="true" t="shared" si="16" ref="M34:M41">SUM(L34/K34)*100</f>
        <v>98.35807304840505</v>
      </c>
      <c r="N34" s="814">
        <v>90180</v>
      </c>
      <c r="O34" s="815">
        <v>68905</v>
      </c>
      <c r="P34" s="1036">
        <v>68203</v>
      </c>
      <c r="Q34" s="1099">
        <f>SUM(P34/O34)*100</f>
        <v>98.98120600827227</v>
      </c>
      <c r="R34" s="881">
        <v>34378</v>
      </c>
      <c r="S34" s="815">
        <v>64596</v>
      </c>
      <c r="T34" s="1036">
        <v>50922</v>
      </c>
      <c r="U34" s="1099">
        <f>SUM(T34/S34)*100</f>
        <v>78.8315065948356</v>
      </c>
      <c r="V34" s="814">
        <v>90</v>
      </c>
      <c r="W34" s="815">
        <v>14351</v>
      </c>
      <c r="X34" s="1036">
        <v>0</v>
      </c>
      <c r="Y34" s="1099">
        <f>SUM(X34/W34)*100</f>
        <v>0</v>
      </c>
      <c r="Z34" s="820">
        <f aca="true" t="shared" si="17" ref="Z34:AA41">SUM(B34+F34+J34+N34+R34+V34)</f>
        <v>296850</v>
      </c>
      <c r="AA34" s="1046">
        <f t="shared" si="17"/>
        <v>362131</v>
      </c>
      <c r="AB34" s="815">
        <f>SUM(D34+H34+L34+T34+X34+P34)</f>
        <v>330958</v>
      </c>
      <c r="AC34" s="1096">
        <f aca="true" t="shared" si="18" ref="AC34:AC39">SUM(AB34/AA34)*100</f>
        <v>91.39178915917168</v>
      </c>
      <c r="AD34" s="828"/>
      <c r="AE34" s="828"/>
      <c r="AF34" s="806"/>
      <c r="AG34" s="806"/>
      <c r="AH34" s="828"/>
      <c r="AI34" s="806"/>
      <c r="AJ34" s="806"/>
      <c r="AK34" s="806"/>
      <c r="AL34" s="828"/>
      <c r="AM34" s="883"/>
      <c r="AN34" s="807"/>
      <c r="AO34" s="884"/>
      <c r="AP34" s="884"/>
      <c r="AS34" s="751"/>
      <c r="AT34" s="751"/>
    </row>
    <row r="35" spans="1:46" ht="20.25" customHeight="1">
      <c r="A35" s="820" t="s">
        <v>1159</v>
      </c>
      <c r="B35" s="820">
        <v>65108</v>
      </c>
      <c r="C35" s="824">
        <v>66656</v>
      </c>
      <c r="D35" s="1037">
        <v>62019</v>
      </c>
      <c r="E35" s="1100">
        <f t="shared" si="14"/>
        <v>93.04338694191071</v>
      </c>
      <c r="F35" s="820">
        <v>16790</v>
      </c>
      <c r="G35" s="824">
        <v>17208</v>
      </c>
      <c r="H35" s="1037">
        <v>15668</v>
      </c>
      <c r="I35" s="1100">
        <f t="shared" si="15"/>
        <v>91.05067410506742</v>
      </c>
      <c r="J35" s="885">
        <v>31549</v>
      </c>
      <c r="K35" s="824">
        <v>32630</v>
      </c>
      <c r="L35" s="1037">
        <v>24390</v>
      </c>
      <c r="M35" s="1100">
        <f t="shared" si="16"/>
        <v>74.7471651854122</v>
      </c>
      <c r="N35" s="820"/>
      <c r="O35" s="824"/>
      <c r="P35" s="1037"/>
      <c r="Q35" s="1100"/>
      <c r="R35" s="885"/>
      <c r="S35" s="824"/>
      <c r="T35" s="1037"/>
      <c r="U35" s="1100"/>
      <c r="V35" s="820"/>
      <c r="W35" s="824"/>
      <c r="X35" s="1037"/>
      <c r="Y35" s="1100"/>
      <c r="Z35" s="820">
        <f t="shared" si="17"/>
        <v>113447</v>
      </c>
      <c r="AA35" s="832">
        <f t="shared" si="17"/>
        <v>116494</v>
      </c>
      <c r="AB35" s="815">
        <f>SUM(D35+H35+L35+T35+X35+P35)</f>
        <v>102077</v>
      </c>
      <c r="AC35" s="1096">
        <f t="shared" si="18"/>
        <v>87.62425532645459</v>
      </c>
      <c r="AF35" s="806"/>
      <c r="AG35" s="806"/>
      <c r="AI35" s="806"/>
      <c r="AJ35" s="806"/>
      <c r="AK35" s="806"/>
      <c r="AM35" s="886"/>
      <c r="AN35" s="807"/>
      <c r="AO35" s="805"/>
      <c r="AP35" s="805"/>
      <c r="AS35" s="752"/>
      <c r="AT35" s="752"/>
    </row>
    <row r="36" spans="1:46" ht="20.25" customHeight="1">
      <c r="A36" s="830" t="s">
        <v>1187</v>
      </c>
      <c r="B36" s="830">
        <v>25164</v>
      </c>
      <c r="C36" s="831">
        <v>26382</v>
      </c>
      <c r="D36" s="1038">
        <v>25514</v>
      </c>
      <c r="E36" s="1100">
        <f t="shared" si="14"/>
        <v>96.70987794708513</v>
      </c>
      <c r="F36" s="830">
        <v>6556</v>
      </c>
      <c r="G36" s="831">
        <v>6885</v>
      </c>
      <c r="H36" s="1038">
        <v>6613</v>
      </c>
      <c r="I36" s="1100">
        <f t="shared" si="15"/>
        <v>96.04938271604938</v>
      </c>
      <c r="J36" s="888">
        <v>12487</v>
      </c>
      <c r="K36" s="831">
        <v>13852</v>
      </c>
      <c r="L36" s="1038">
        <v>13774</v>
      </c>
      <c r="M36" s="1100">
        <f t="shared" si="16"/>
        <v>99.43690441813456</v>
      </c>
      <c r="N36" s="830"/>
      <c r="O36" s="831"/>
      <c r="P36" s="1038"/>
      <c r="Q36" s="1100"/>
      <c r="R36" s="888"/>
      <c r="S36" s="831"/>
      <c r="T36" s="1038"/>
      <c r="U36" s="1100"/>
      <c r="V36" s="830"/>
      <c r="W36" s="831"/>
      <c r="X36" s="1038"/>
      <c r="Y36" s="1100"/>
      <c r="Z36" s="820">
        <f t="shared" si="17"/>
        <v>44207</v>
      </c>
      <c r="AA36" s="832">
        <f t="shared" si="17"/>
        <v>47119</v>
      </c>
      <c r="AB36" s="815">
        <f>SUM(D36+H36+L36+T36+X36+P36)</f>
        <v>45901</v>
      </c>
      <c r="AC36" s="1096">
        <f t="shared" si="18"/>
        <v>97.4150554977822</v>
      </c>
      <c r="AF36" s="806"/>
      <c r="AG36" s="806"/>
      <c r="AI36" s="806"/>
      <c r="AJ36" s="806"/>
      <c r="AK36" s="806"/>
      <c r="AM36" s="886"/>
      <c r="AN36" s="807"/>
      <c r="AO36" s="805"/>
      <c r="AP36" s="805"/>
      <c r="AS36" s="751"/>
      <c r="AT36" s="751"/>
    </row>
    <row r="37" spans="1:46" ht="20.25" customHeight="1">
      <c r="A37" s="830" t="s">
        <v>1190</v>
      </c>
      <c r="B37" s="830">
        <v>17998</v>
      </c>
      <c r="C37" s="831">
        <v>19499</v>
      </c>
      <c r="D37" s="1038">
        <v>19499</v>
      </c>
      <c r="E37" s="1100">
        <f t="shared" si="14"/>
        <v>100</v>
      </c>
      <c r="F37" s="830">
        <v>4657</v>
      </c>
      <c r="G37" s="831">
        <v>5024</v>
      </c>
      <c r="H37" s="1038">
        <v>4473</v>
      </c>
      <c r="I37" s="1100">
        <f t="shared" si="15"/>
        <v>89.03264331210191</v>
      </c>
      <c r="J37" s="888">
        <v>20330</v>
      </c>
      <c r="K37" s="831">
        <v>22040</v>
      </c>
      <c r="L37" s="1038">
        <v>19496</v>
      </c>
      <c r="M37" s="1100">
        <f t="shared" si="16"/>
        <v>88.4573502722323</v>
      </c>
      <c r="N37" s="830"/>
      <c r="O37" s="831"/>
      <c r="P37" s="1038"/>
      <c r="Q37" s="1100"/>
      <c r="R37" s="888"/>
      <c r="S37" s="831"/>
      <c r="T37" s="1038"/>
      <c r="U37" s="1100"/>
      <c r="V37" s="830"/>
      <c r="W37" s="831"/>
      <c r="X37" s="1038"/>
      <c r="Y37" s="1100"/>
      <c r="Z37" s="820">
        <f t="shared" si="17"/>
        <v>42985</v>
      </c>
      <c r="AA37" s="832">
        <f t="shared" si="17"/>
        <v>46563</v>
      </c>
      <c r="AB37" s="815">
        <f>SUM(D37+H37+L37+T37+X37+P37)</f>
        <v>43468</v>
      </c>
      <c r="AC37" s="1096">
        <f t="shared" si="18"/>
        <v>93.35309151042674</v>
      </c>
      <c r="AF37" s="806"/>
      <c r="AG37" s="806"/>
      <c r="AI37" s="806"/>
      <c r="AJ37" s="806"/>
      <c r="AK37" s="806"/>
      <c r="AM37" s="886"/>
      <c r="AN37" s="807"/>
      <c r="AO37" s="805"/>
      <c r="AP37" s="805"/>
      <c r="AS37" s="752"/>
      <c r="AT37" s="752"/>
    </row>
    <row r="38" spans="1:42" ht="20.25" customHeight="1" thickBot="1">
      <c r="A38" s="835" t="s">
        <v>1189</v>
      </c>
      <c r="B38" s="835">
        <v>73155</v>
      </c>
      <c r="C38" s="836">
        <v>80747</v>
      </c>
      <c r="D38" s="1039">
        <v>80739</v>
      </c>
      <c r="E38" s="1101">
        <f t="shared" si="14"/>
        <v>99.99009251117688</v>
      </c>
      <c r="F38" s="835">
        <v>19172</v>
      </c>
      <c r="G38" s="836">
        <v>20020</v>
      </c>
      <c r="H38" s="1039">
        <v>20020</v>
      </c>
      <c r="I38" s="1101">
        <f t="shared" si="15"/>
        <v>100</v>
      </c>
      <c r="J38" s="889">
        <v>34789</v>
      </c>
      <c r="K38" s="836">
        <v>36521</v>
      </c>
      <c r="L38" s="1039">
        <v>36404</v>
      </c>
      <c r="M38" s="1101">
        <f t="shared" si="16"/>
        <v>99.67963637359327</v>
      </c>
      <c r="N38" s="835"/>
      <c r="O38" s="836"/>
      <c r="P38" s="1039"/>
      <c r="Q38" s="1101"/>
      <c r="R38" s="889"/>
      <c r="S38" s="836"/>
      <c r="T38" s="1039"/>
      <c r="U38" s="1101"/>
      <c r="V38" s="835"/>
      <c r="W38" s="836"/>
      <c r="X38" s="1039"/>
      <c r="Y38" s="1101"/>
      <c r="Z38" s="839">
        <f t="shared" si="17"/>
        <v>127116</v>
      </c>
      <c r="AA38" s="818">
        <f t="shared" si="17"/>
        <v>137288</v>
      </c>
      <c r="AB38" s="815">
        <f>SUM(D38+H38+L38+T38+X38+P38)</f>
        <v>137163</v>
      </c>
      <c r="AC38" s="1097">
        <f t="shared" si="18"/>
        <v>99.90895052735854</v>
      </c>
      <c r="AF38" s="806"/>
      <c r="AG38" s="806"/>
      <c r="AI38" s="806"/>
      <c r="AJ38" s="806"/>
      <c r="AK38" s="806"/>
      <c r="AM38" s="886"/>
      <c r="AN38" s="807"/>
      <c r="AO38" s="805"/>
      <c r="AP38" s="805"/>
    </row>
    <row r="39" spans="1:46" s="7" customFormat="1" ht="20.25" customHeight="1" thickBot="1">
      <c r="A39" s="842" t="s">
        <v>1472</v>
      </c>
      <c r="B39" s="845">
        <f>SUM(B34:B38)</f>
        <v>236934</v>
      </c>
      <c r="C39" s="912">
        <f>SUM(C34:C38)</f>
        <v>256272</v>
      </c>
      <c r="D39" s="912">
        <f>SUM(D34:D38)</f>
        <v>250759</v>
      </c>
      <c r="E39" s="1125">
        <f t="shared" si="14"/>
        <v>97.84877005681464</v>
      </c>
      <c r="F39" s="845">
        <f>SUM(F34:F38)</f>
        <v>58751</v>
      </c>
      <c r="G39" s="912">
        <f>SUM(G34:G38)</f>
        <v>62054</v>
      </c>
      <c r="H39" s="912">
        <f>SUM(H34:H38)</f>
        <v>59517</v>
      </c>
      <c r="I39" s="1125">
        <f t="shared" si="15"/>
        <v>95.91162535855867</v>
      </c>
      <c r="J39" s="891">
        <f>SUM(J34:J38)</f>
        <v>204272</v>
      </c>
      <c r="K39" s="912">
        <f>SUM(K34:K38)</f>
        <v>243417</v>
      </c>
      <c r="L39" s="912">
        <f>SUM(L34:L38)</f>
        <v>230166</v>
      </c>
      <c r="M39" s="1125">
        <f t="shared" si="16"/>
        <v>94.55625531495335</v>
      </c>
      <c r="N39" s="845">
        <f>SUM(N34:N38)</f>
        <v>90180</v>
      </c>
      <c r="O39" s="912">
        <f>SUM(O34:O38)</f>
        <v>68905</v>
      </c>
      <c r="P39" s="912">
        <f>SUM(P34:P38)</f>
        <v>68203</v>
      </c>
      <c r="Q39" s="1125">
        <f>SUM(P39/O39)*100</f>
        <v>98.98120600827227</v>
      </c>
      <c r="R39" s="891">
        <f>SUM(R34:R38)</f>
        <v>34378</v>
      </c>
      <c r="S39" s="912">
        <f>SUM(S34:S38)</f>
        <v>64596</v>
      </c>
      <c r="T39" s="912">
        <f>SUM(T34:T38)</f>
        <v>50922</v>
      </c>
      <c r="U39" s="1125">
        <f>SUM(T39/S39)*100</f>
        <v>78.8315065948356</v>
      </c>
      <c r="V39" s="845">
        <f>SUM(V34:V38)</f>
        <v>90</v>
      </c>
      <c r="W39" s="912">
        <f>SUM(W34:W38)</f>
        <v>14351</v>
      </c>
      <c r="X39" s="912">
        <f>SUM(X34:X38)</f>
        <v>0</v>
      </c>
      <c r="Y39" s="1125">
        <f>SUM(X39/W39)*100</f>
        <v>0</v>
      </c>
      <c r="Z39" s="845">
        <f t="shared" si="17"/>
        <v>624605</v>
      </c>
      <c r="AA39" s="1136">
        <f t="shared" si="17"/>
        <v>709595</v>
      </c>
      <c r="AB39" s="912">
        <f>SUM(AB34:AB38)</f>
        <v>659567</v>
      </c>
      <c r="AC39" s="1128">
        <f t="shared" si="18"/>
        <v>92.94978121322727</v>
      </c>
      <c r="AD39" s="829"/>
      <c r="AE39" s="829"/>
      <c r="AF39" s="807"/>
      <c r="AG39" s="807"/>
      <c r="AH39" s="829"/>
      <c r="AI39" s="807"/>
      <c r="AJ39" s="807"/>
      <c r="AK39" s="807"/>
      <c r="AL39" s="829"/>
      <c r="AM39" s="886"/>
      <c r="AN39" s="807"/>
      <c r="AO39" s="856"/>
      <c r="AP39" s="856"/>
      <c r="AS39" s="746"/>
      <c r="AT39" s="746"/>
    </row>
    <row r="40" spans="1:46" s="8" customFormat="1" ht="20.25" customHeight="1" thickBot="1">
      <c r="A40" s="848" t="s">
        <v>1461</v>
      </c>
      <c r="B40" s="839"/>
      <c r="C40" s="849"/>
      <c r="D40" s="1040"/>
      <c r="E40" s="1098"/>
      <c r="F40" s="848"/>
      <c r="G40" s="849">
        <v>110</v>
      </c>
      <c r="H40" s="1040">
        <v>78</v>
      </c>
      <c r="I40" s="1098">
        <f t="shared" si="15"/>
        <v>70.9090909090909</v>
      </c>
      <c r="J40" s="892">
        <v>430</v>
      </c>
      <c r="K40" s="849">
        <v>1740</v>
      </c>
      <c r="L40" s="1040">
        <v>1498</v>
      </c>
      <c r="M40" s="1098">
        <f t="shared" si="16"/>
        <v>86.0919540229885</v>
      </c>
      <c r="N40" s="848"/>
      <c r="O40" s="849"/>
      <c r="P40" s="1040"/>
      <c r="Q40" s="1098"/>
      <c r="R40" s="892"/>
      <c r="S40" s="849"/>
      <c r="T40" s="1040"/>
      <c r="U40" s="1098"/>
      <c r="V40" s="848"/>
      <c r="W40" s="849"/>
      <c r="X40" s="1040"/>
      <c r="Y40" s="1098"/>
      <c r="Z40" s="839">
        <f t="shared" si="17"/>
        <v>430</v>
      </c>
      <c r="AA40" s="1046">
        <f t="shared" si="17"/>
        <v>1850</v>
      </c>
      <c r="AB40" s="912">
        <f>SUM(D40+H40+L40+P40+T40+X40)</f>
        <v>1576</v>
      </c>
      <c r="AC40" s="1098">
        <f>SUM(AB40/AA40)</f>
        <v>0.8518918918918919</v>
      </c>
      <c r="AD40" s="828"/>
      <c r="AE40" s="828"/>
      <c r="AF40" s="806"/>
      <c r="AG40" s="806"/>
      <c r="AH40" s="828"/>
      <c r="AI40" s="806"/>
      <c r="AJ40" s="806"/>
      <c r="AK40" s="806"/>
      <c r="AL40" s="828"/>
      <c r="AM40" s="883"/>
      <c r="AN40" s="806"/>
      <c r="AO40" s="805"/>
      <c r="AP40" s="805"/>
      <c r="AS40" s="747"/>
      <c r="AT40" s="747"/>
    </row>
    <row r="41" spans="1:46" s="7" customFormat="1" ht="20.25" customHeight="1" thickBot="1">
      <c r="A41" s="845" t="s">
        <v>1457</v>
      </c>
      <c r="B41" s="845">
        <f>SUM(B39:B40)</f>
        <v>236934</v>
      </c>
      <c r="C41" s="913">
        <f>SUM(C39:C40)</f>
        <v>256272</v>
      </c>
      <c r="D41" s="913">
        <f>SUM(D39:D40)</f>
        <v>250759</v>
      </c>
      <c r="E41" s="1128">
        <f>SUM(D41/C41)*100</f>
        <v>97.84877005681464</v>
      </c>
      <c r="F41" s="845">
        <f>SUM(F39:F40)</f>
        <v>58751</v>
      </c>
      <c r="G41" s="913">
        <f>SUM(G39:G40)</f>
        <v>62164</v>
      </c>
      <c r="H41" s="913">
        <f>SUM(H39:H40)</f>
        <v>59595</v>
      </c>
      <c r="I41" s="1128">
        <f t="shared" si="15"/>
        <v>95.86738305128371</v>
      </c>
      <c r="J41" s="891">
        <f>SUM(J39:J40)</f>
        <v>204702</v>
      </c>
      <c r="K41" s="913">
        <f>SUM(K39:K40)</f>
        <v>245157</v>
      </c>
      <c r="L41" s="913">
        <f>SUM(L39:L40)</f>
        <v>231664</v>
      </c>
      <c r="M41" s="1128">
        <f t="shared" si="16"/>
        <v>94.49617999893945</v>
      </c>
      <c r="N41" s="845">
        <f>SUM(N39:N40)</f>
        <v>90180</v>
      </c>
      <c r="O41" s="913">
        <f>SUM(O39:O40)</f>
        <v>68905</v>
      </c>
      <c r="P41" s="913">
        <f>SUM(P39:P40)</f>
        <v>68203</v>
      </c>
      <c r="Q41" s="1128">
        <f>SUM(P41/O41)*100</f>
        <v>98.98120600827227</v>
      </c>
      <c r="R41" s="891">
        <f>SUM(R39:R40)</f>
        <v>34378</v>
      </c>
      <c r="S41" s="913">
        <f>SUM(S39:S40)</f>
        <v>64596</v>
      </c>
      <c r="T41" s="913">
        <f>SUM(T39:T40)</f>
        <v>50922</v>
      </c>
      <c r="U41" s="1128">
        <f>SUM(T41/S41)*100</f>
        <v>78.8315065948356</v>
      </c>
      <c r="V41" s="845">
        <f>SUM(V39:V40)</f>
        <v>90</v>
      </c>
      <c r="W41" s="913">
        <f>SUM(W39:W40)</f>
        <v>14351</v>
      </c>
      <c r="X41" s="913">
        <f>SUM(X39:X40)</f>
        <v>0</v>
      </c>
      <c r="Y41" s="1128">
        <f>SUM(X41/W41)*100</f>
        <v>0</v>
      </c>
      <c r="Z41" s="909">
        <f t="shared" si="17"/>
        <v>625035</v>
      </c>
      <c r="AA41" s="845">
        <f t="shared" si="17"/>
        <v>711445</v>
      </c>
      <c r="AB41" s="912">
        <f>SUM(AB39:AB40)</f>
        <v>661143</v>
      </c>
      <c r="AC41" s="1128">
        <f>SUM(AB41/AA41)</f>
        <v>0.9292960102326955</v>
      </c>
      <c r="AD41" s="829"/>
      <c r="AE41" s="829"/>
      <c r="AF41" s="807"/>
      <c r="AG41" s="807"/>
      <c r="AH41" s="829"/>
      <c r="AI41" s="807"/>
      <c r="AJ41" s="807"/>
      <c r="AK41" s="807"/>
      <c r="AL41" s="829"/>
      <c r="AM41" s="886"/>
      <c r="AN41" s="807"/>
      <c r="AO41" s="856"/>
      <c r="AP41" s="856"/>
      <c r="AS41" s="746"/>
      <c r="AT41" s="746"/>
    </row>
    <row r="42" spans="1:42" ht="15.75">
      <c r="A42" s="806"/>
      <c r="B42" s="806"/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806"/>
      <c r="S42" s="806"/>
      <c r="T42" s="806"/>
      <c r="U42" s="806"/>
      <c r="V42" s="806"/>
      <c r="W42" s="806"/>
      <c r="X42" s="806"/>
      <c r="Y42" s="806"/>
      <c r="Z42" s="806"/>
      <c r="AA42" s="806"/>
      <c r="AB42" s="806"/>
      <c r="AC42" s="806"/>
      <c r="AD42" s="806"/>
      <c r="AE42" s="806"/>
      <c r="AF42" s="806"/>
      <c r="AG42" s="806"/>
      <c r="AH42" s="806"/>
      <c r="AI42" s="806"/>
      <c r="AJ42" s="806"/>
      <c r="AK42" s="806"/>
      <c r="AL42" s="806"/>
      <c r="AM42" s="807"/>
      <c r="AN42" s="807"/>
      <c r="AO42" s="805"/>
      <c r="AP42" s="805"/>
    </row>
    <row r="43" spans="1:42" ht="16.5" thickBot="1">
      <c r="A43" s="807"/>
      <c r="B43" s="807"/>
      <c r="C43" s="807"/>
      <c r="D43" s="807"/>
      <c r="E43" s="807"/>
      <c r="F43" s="807"/>
      <c r="G43" s="807"/>
      <c r="H43" s="807"/>
      <c r="I43" s="807"/>
      <c r="J43" s="807"/>
      <c r="K43" s="807"/>
      <c r="L43" s="807"/>
      <c r="M43" s="807"/>
      <c r="N43" s="807"/>
      <c r="O43" s="807"/>
      <c r="P43" s="807"/>
      <c r="Q43" s="807"/>
      <c r="R43" s="807"/>
      <c r="S43" s="807"/>
      <c r="T43" s="807"/>
      <c r="U43" s="807"/>
      <c r="V43" s="807"/>
      <c r="W43" s="807"/>
      <c r="X43" s="807"/>
      <c r="Y43" s="807"/>
      <c r="Z43" s="807"/>
      <c r="AA43" s="807"/>
      <c r="AB43" s="807"/>
      <c r="AC43" s="807"/>
      <c r="AD43" s="807"/>
      <c r="AE43" s="807"/>
      <c r="AF43" s="807"/>
      <c r="AG43" s="807"/>
      <c r="AH43" s="807"/>
      <c r="AI43" s="807"/>
      <c r="AJ43" s="807"/>
      <c r="AK43" s="807"/>
      <c r="AL43" s="807"/>
      <c r="AM43" s="807"/>
      <c r="AN43" s="807"/>
      <c r="AO43" s="805"/>
      <c r="AP43" s="805"/>
    </row>
    <row r="44" spans="1:46" s="105" customFormat="1" ht="32.25" thickBot="1">
      <c r="A44" s="861" t="s">
        <v>1157</v>
      </c>
      <c r="B44" s="1906" t="s">
        <v>109</v>
      </c>
      <c r="C44" s="1907"/>
      <c r="D44" s="1907"/>
      <c r="E44" s="1908"/>
      <c r="F44" s="1906" t="s">
        <v>127</v>
      </c>
      <c r="G44" s="1907"/>
      <c r="H44" s="1907"/>
      <c r="I44" s="1908"/>
      <c r="J44" s="1906" t="s">
        <v>110</v>
      </c>
      <c r="K44" s="1907"/>
      <c r="L44" s="1907"/>
      <c r="M44" s="1908"/>
      <c r="N44" s="1906" t="s">
        <v>109</v>
      </c>
      <c r="O44" s="1907"/>
      <c r="P44" s="1907"/>
      <c r="Q44" s="1908"/>
      <c r="R44" s="1906" t="s">
        <v>111</v>
      </c>
      <c r="S44" s="1907"/>
      <c r="T44" s="1907"/>
      <c r="U44" s="1908"/>
      <c r="V44" s="1909" t="s">
        <v>125</v>
      </c>
      <c r="W44" s="1910"/>
      <c r="X44" s="1925"/>
      <c r="Y44" s="811" t="s">
        <v>174</v>
      </c>
      <c r="Z44" s="1906" t="s">
        <v>1033</v>
      </c>
      <c r="AA44" s="1907"/>
      <c r="AB44" s="1907"/>
      <c r="AC44" s="1908"/>
      <c r="AD44" s="812"/>
      <c r="AE44" s="812"/>
      <c r="AF44" s="812"/>
      <c r="AG44" s="812"/>
      <c r="AH44" s="893"/>
      <c r="AI44" s="893"/>
      <c r="AJ44" s="893"/>
      <c r="AK44" s="893"/>
      <c r="AL44" s="893"/>
      <c r="AM44" s="894"/>
      <c r="AN44" s="893"/>
      <c r="AO44" s="810"/>
      <c r="AP44" s="810"/>
      <c r="AS44" s="748"/>
      <c r="AT44" s="748"/>
    </row>
    <row r="45" spans="1:46" s="1124" customFormat="1" ht="33.75" customHeight="1" thickBot="1">
      <c r="A45" s="1148"/>
      <c r="B45" s="104" t="s">
        <v>93</v>
      </c>
      <c r="C45" s="963" t="s">
        <v>1127</v>
      </c>
      <c r="D45" s="964" t="s">
        <v>1126</v>
      </c>
      <c r="E45" s="986" t="s">
        <v>1269</v>
      </c>
      <c r="F45" s="104" t="s">
        <v>93</v>
      </c>
      <c r="G45" s="963" t="s">
        <v>1032</v>
      </c>
      <c r="H45" s="964" t="s">
        <v>1126</v>
      </c>
      <c r="I45" s="986" t="s">
        <v>1269</v>
      </c>
      <c r="J45" s="104" t="s">
        <v>93</v>
      </c>
      <c r="K45" s="963" t="s">
        <v>1032</v>
      </c>
      <c r="L45" s="964" t="s">
        <v>1126</v>
      </c>
      <c r="M45" s="986" t="s">
        <v>1269</v>
      </c>
      <c r="N45" s="104" t="s">
        <v>93</v>
      </c>
      <c r="O45" s="963" t="s">
        <v>1032</v>
      </c>
      <c r="P45" s="964" t="s">
        <v>1126</v>
      </c>
      <c r="Q45" s="986" t="s">
        <v>1269</v>
      </c>
      <c r="R45" s="104" t="s">
        <v>93</v>
      </c>
      <c r="S45" s="963" t="s">
        <v>1032</v>
      </c>
      <c r="T45" s="964" t="s">
        <v>1126</v>
      </c>
      <c r="U45" s="986" t="s">
        <v>1269</v>
      </c>
      <c r="V45" s="1103" t="s">
        <v>93</v>
      </c>
      <c r="W45" s="1130" t="s">
        <v>1032</v>
      </c>
      <c r="X45" s="1104" t="s">
        <v>1126</v>
      </c>
      <c r="Y45" s="1160"/>
      <c r="Z45" s="104" t="s">
        <v>93</v>
      </c>
      <c r="AA45" s="963" t="s">
        <v>1032</v>
      </c>
      <c r="AB45" s="964" t="s">
        <v>1126</v>
      </c>
      <c r="AC45" s="986" t="s">
        <v>1269</v>
      </c>
      <c r="AD45" s="1149"/>
      <c r="AE45" s="1149"/>
      <c r="AF45" s="1156"/>
      <c r="AG45" s="1156"/>
      <c r="AM45" s="1157"/>
      <c r="AS45" s="1147"/>
      <c r="AT45" s="1147"/>
    </row>
    <row r="46" spans="1:42" ht="20.25" customHeight="1">
      <c r="A46" s="813" t="s">
        <v>1191</v>
      </c>
      <c r="B46" s="814">
        <v>75238</v>
      </c>
      <c r="C46" s="815">
        <v>134096</v>
      </c>
      <c r="D46" s="1036">
        <v>39417</v>
      </c>
      <c r="E46" s="1099">
        <f>SUM(D46/C46)*100</f>
        <v>29.394612814699915</v>
      </c>
      <c r="F46" s="814"/>
      <c r="G46" s="815">
        <v>44000</v>
      </c>
      <c r="H46" s="1036">
        <v>44000</v>
      </c>
      <c r="I46" s="1099">
        <f>SUM(H46/G46)*100</f>
        <v>100</v>
      </c>
      <c r="J46" s="814">
        <v>11284</v>
      </c>
      <c r="K46" s="815">
        <v>71354</v>
      </c>
      <c r="L46" s="1036">
        <v>0</v>
      </c>
      <c r="M46" s="1099">
        <f>SUM(L46/K46)*100</f>
        <v>0</v>
      </c>
      <c r="N46" s="895">
        <f aca="true" t="shared" si="19" ref="N46:O50">SUM(B46+F46+J46)</f>
        <v>86522</v>
      </c>
      <c r="O46" s="816">
        <f t="shared" si="19"/>
        <v>249450</v>
      </c>
      <c r="P46" s="1036">
        <f>SUM(D46+H46)</f>
        <v>83417</v>
      </c>
      <c r="Q46" s="1099">
        <f>SUM(P46/O46)*100</f>
        <v>33.44036881138505</v>
      </c>
      <c r="R46" s="814">
        <f aca="true" t="shared" si="20" ref="R46:T52">SUM(Z34+N46)</f>
        <v>383372</v>
      </c>
      <c r="S46" s="815">
        <f t="shared" si="20"/>
        <v>611581</v>
      </c>
      <c r="T46" s="1036">
        <f t="shared" si="20"/>
        <v>414375</v>
      </c>
      <c r="U46" s="1099">
        <f aca="true" t="shared" si="21" ref="U46:U53">SUM(T46/S46)*100</f>
        <v>67.75472096091933</v>
      </c>
      <c r="V46" s="1137">
        <v>306920</v>
      </c>
      <c r="W46" s="1138">
        <v>327457</v>
      </c>
      <c r="X46" s="1120">
        <v>313909</v>
      </c>
      <c r="Y46" s="1138">
        <v>-9949</v>
      </c>
      <c r="Z46" s="1044">
        <f>SUM(R46+V46)</f>
        <v>690292</v>
      </c>
      <c r="AA46" s="1108">
        <f>SUM(S46+W46)</f>
        <v>939038</v>
      </c>
      <c r="AB46" s="1108">
        <f>SUM(T46+X46+Y46)</f>
        <v>718335</v>
      </c>
      <c r="AC46" s="1161">
        <f aca="true" t="shared" si="22" ref="AC46:AC53">SUM(AB46/AA46)*100</f>
        <v>76.49690427863409</v>
      </c>
      <c r="AD46" s="1041"/>
      <c r="AE46" s="1041"/>
      <c r="AF46" s="1041"/>
      <c r="AG46" s="1041"/>
      <c r="AH46" s="1139"/>
      <c r="AI46" s="1139"/>
      <c r="AJ46" s="1139"/>
      <c r="AK46" s="1139"/>
      <c r="AO46" s="808"/>
      <c r="AP46" s="808"/>
    </row>
    <row r="47" spans="1:42" ht="20.25" customHeight="1">
      <c r="A47" s="820" t="s">
        <v>1159</v>
      </c>
      <c r="B47" s="896"/>
      <c r="C47" s="824">
        <v>2809</v>
      </c>
      <c r="D47" s="1037">
        <v>2809</v>
      </c>
      <c r="E47" s="1100">
        <f>SUM(D47/C47)*100</f>
        <v>100</v>
      </c>
      <c r="F47" s="896"/>
      <c r="G47" s="824"/>
      <c r="H47" s="1037"/>
      <c r="I47" s="1100"/>
      <c r="J47" s="896"/>
      <c r="K47" s="824"/>
      <c r="L47" s="1037"/>
      <c r="M47" s="1100"/>
      <c r="N47" s="897">
        <f t="shared" si="19"/>
        <v>0</v>
      </c>
      <c r="O47" s="816">
        <f t="shared" si="19"/>
        <v>2809</v>
      </c>
      <c r="P47" s="1036">
        <f>SUM(D47+H47)</f>
        <v>2809</v>
      </c>
      <c r="Q47" s="1100">
        <f>SUM(P47/O47)*100</f>
        <v>100</v>
      </c>
      <c r="R47" s="814">
        <f t="shared" si="20"/>
        <v>113447</v>
      </c>
      <c r="S47" s="815">
        <f t="shared" si="20"/>
        <v>119303</v>
      </c>
      <c r="T47" s="1036">
        <f t="shared" si="20"/>
        <v>104886</v>
      </c>
      <c r="U47" s="1100">
        <f t="shared" si="21"/>
        <v>87.91564336186013</v>
      </c>
      <c r="V47" s="826">
        <v>0</v>
      </c>
      <c r="W47" s="1140">
        <v>0</v>
      </c>
      <c r="X47" s="1106"/>
      <c r="Y47" s="1140">
        <v>2370</v>
      </c>
      <c r="Z47" s="863">
        <f aca="true" t="shared" si="23" ref="Z47:Z53">SUM(R47+V47)</f>
        <v>113447</v>
      </c>
      <c r="AA47" s="1106">
        <f aca="true" t="shared" si="24" ref="AA47:AA53">SUM(S47+W47)</f>
        <v>119303</v>
      </c>
      <c r="AB47" s="1106">
        <f aca="true" t="shared" si="25" ref="AB47:AB53">SUM(T47+X47+Y47)</f>
        <v>107256</v>
      </c>
      <c r="AC47" s="1100">
        <f t="shared" si="22"/>
        <v>89.90218183951787</v>
      </c>
      <c r="AD47" s="1041"/>
      <c r="AE47" s="1041"/>
      <c r="AF47" s="1041"/>
      <c r="AG47" s="1041"/>
      <c r="AH47" s="829"/>
      <c r="AI47" s="829"/>
      <c r="AJ47" s="829"/>
      <c r="AK47" s="829"/>
      <c r="AO47" s="808"/>
      <c r="AP47" s="808"/>
    </row>
    <row r="48" spans="1:42" ht="20.25" customHeight="1">
      <c r="A48" s="830" t="s">
        <v>1187</v>
      </c>
      <c r="B48" s="898"/>
      <c r="C48" s="831">
        <v>555</v>
      </c>
      <c r="D48" s="1038">
        <v>555</v>
      </c>
      <c r="E48" s="1100">
        <f>SUM(D48/C48)*100</f>
        <v>100</v>
      </c>
      <c r="F48" s="898"/>
      <c r="G48" s="831"/>
      <c r="H48" s="1038"/>
      <c r="I48" s="1100"/>
      <c r="J48" s="898"/>
      <c r="K48" s="831"/>
      <c r="L48" s="1038"/>
      <c r="M48" s="1100"/>
      <c r="N48" s="897">
        <f t="shared" si="19"/>
        <v>0</v>
      </c>
      <c r="O48" s="816">
        <f t="shared" si="19"/>
        <v>555</v>
      </c>
      <c r="P48" s="1036">
        <f>SUM(D48+H48)</f>
        <v>555</v>
      </c>
      <c r="Q48" s="1100">
        <f>SUM(P48/O48)*100</f>
        <v>100</v>
      </c>
      <c r="R48" s="814">
        <f t="shared" si="20"/>
        <v>44207</v>
      </c>
      <c r="S48" s="815">
        <f t="shared" si="20"/>
        <v>47674</v>
      </c>
      <c r="T48" s="1036">
        <f t="shared" si="20"/>
        <v>46456</v>
      </c>
      <c r="U48" s="1100">
        <f t="shared" si="21"/>
        <v>97.44514829886312</v>
      </c>
      <c r="V48" s="826">
        <v>0</v>
      </c>
      <c r="W48" s="1140">
        <v>0</v>
      </c>
      <c r="X48" s="1106"/>
      <c r="Y48" s="1140">
        <v>340</v>
      </c>
      <c r="Z48" s="863">
        <f t="shared" si="23"/>
        <v>44207</v>
      </c>
      <c r="AA48" s="1106">
        <f t="shared" si="24"/>
        <v>47674</v>
      </c>
      <c r="AB48" s="1106">
        <f t="shared" si="25"/>
        <v>46796</v>
      </c>
      <c r="AC48" s="1100">
        <f t="shared" si="22"/>
        <v>98.15832529261232</v>
      </c>
      <c r="AD48" s="1041"/>
      <c r="AE48" s="1041"/>
      <c r="AF48" s="1041"/>
      <c r="AG48" s="1041"/>
      <c r="AO48" s="808"/>
      <c r="AP48" s="808"/>
    </row>
    <row r="49" spans="1:42" ht="20.25" customHeight="1">
      <c r="A49" s="830" t="s">
        <v>1190</v>
      </c>
      <c r="B49" s="898"/>
      <c r="C49" s="831">
        <v>1524</v>
      </c>
      <c r="D49" s="1038">
        <v>1524</v>
      </c>
      <c r="E49" s="1100">
        <f>SUM(D49/C49)*100</f>
        <v>100</v>
      </c>
      <c r="F49" s="898"/>
      <c r="G49" s="831"/>
      <c r="H49" s="1038"/>
      <c r="I49" s="1100"/>
      <c r="J49" s="898"/>
      <c r="K49" s="831"/>
      <c r="L49" s="1038"/>
      <c r="M49" s="1100"/>
      <c r="N49" s="897">
        <f t="shared" si="19"/>
        <v>0</v>
      </c>
      <c r="O49" s="816">
        <f t="shared" si="19"/>
        <v>1524</v>
      </c>
      <c r="P49" s="1036">
        <f>SUM(D49+H49)</f>
        <v>1524</v>
      </c>
      <c r="Q49" s="1100">
        <f>SUM(P49/O49)*100</f>
        <v>100</v>
      </c>
      <c r="R49" s="814">
        <f t="shared" si="20"/>
        <v>42985</v>
      </c>
      <c r="S49" s="815">
        <f t="shared" si="20"/>
        <v>48087</v>
      </c>
      <c r="T49" s="1036">
        <f t="shared" si="20"/>
        <v>44992</v>
      </c>
      <c r="U49" s="1100">
        <f t="shared" si="21"/>
        <v>93.56374903820159</v>
      </c>
      <c r="V49" s="826">
        <v>0</v>
      </c>
      <c r="W49" s="1140">
        <v>0</v>
      </c>
      <c r="X49" s="1106"/>
      <c r="Y49" s="1140">
        <v>217</v>
      </c>
      <c r="Z49" s="863">
        <f t="shared" si="23"/>
        <v>42985</v>
      </c>
      <c r="AA49" s="1106">
        <f t="shared" si="24"/>
        <v>48087</v>
      </c>
      <c r="AB49" s="1106">
        <f t="shared" si="25"/>
        <v>45209</v>
      </c>
      <c r="AC49" s="1100">
        <f t="shared" si="22"/>
        <v>94.01501445297066</v>
      </c>
      <c r="AD49" s="1041"/>
      <c r="AE49" s="1041"/>
      <c r="AF49" s="1041"/>
      <c r="AG49" s="1041"/>
      <c r="AO49" s="808"/>
      <c r="AP49" s="808"/>
    </row>
    <row r="50" spans="1:42" ht="20.25" customHeight="1" thickBot="1">
      <c r="A50" s="835" t="s">
        <v>1189</v>
      </c>
      <c r="B50" s="899"/>
      <c r="C50" s="836"/>
      <c r="D50" s="1039"/>
      <c r="E50" s="1101"/>
      <c r="F50" s="899"/>
      <c r="G50" s="836"/>
      <c r="H50" s="1039"/>
      <c r="I50" s="1101"/>
      <c r="J50" s="899"/>
      <c r="K50" s="836"/>
      <c r="L50" s="1039"/>
      <c r="M50" s="1101"/>
      <c r="N50" s="900">
        <f t="shared" si="19"/>
        <v>0</v>
      </c>
      <c r="O50" s="910">
        <f t="shared" si="19"/>
        <v>0</v>
      </c>
      <c r="P50" s="1036">
        <f>SUM(D50+H50)</f>
        <v>0</v>
      </c>
      <c r="Q50" s="1101"/>
      <c r="R50" s="852">
        <f t="shared" si="20"/>
        <v>127116</v>
      </c>
      <c r="S50" s="911">
        <f t="shared" si="20"/>
        <v>137288</v>
      </c>
      <c r="T50" s="1158">
        <f t="shared" si="20"/>
        <v>137163</v>
      </c>
      <c r="U50" s="1101">
        <f t="shared" si="21"/>
        <v>99.90895052735854</v>
      </c>
      <c r="V50" s="1141">
        <v>0</v>
      </c>
      <c r="W50" s="1102">
        <v>0</v>
      </c>
      <c r="X50" s="1109"/>
      <c r="Y50" s="1102">
        <v>0</v>
      </c>
      <c r="Z50" s="871">
        <f t="shared" si="23"/>
        <v>127116</v>
      </c>
      <c r="AA50" s="1107">
        <f t="shared" si="24"/>
        <v>137288</v>
      </c>
      <c r="AB50" s="1107">
        <f t="shared" si="25"/>
        <v>137163</v>
      </c>
      <c r="AC50" s="1110">
        <f t="shared" si="22"/>
        <v>99.90895052735854</v>
      </c>
      <c r="AD50" s="1041"/>
      <c r="AE50" s="1041"/>
      <c r="AF50" s="1041"/>
      <c r="AG50" s="1041"/>
      <c r="AO50" s="808"/>
      <c r="AP50" s="808"/>
    </row>
    <row r="51" spans="1:46" s="42" customFormat="1" ht="20.25" customHeight="1" thickBot="1">
      <c r="A51" s="842" t="s">
        <v>1472</v>
      </c>
      <c r="B51" s="901">
        <f>SUM(B46:B50)</f>
        <v>75238</v>
      </c>
      <c r="C51" s="843">
        <f>SUM(C46:C50)</f>
        <v>138984</v>
      </c>
      <c r="D51" s="912">
        <f>SUM(D46:D50)</f>
        <v>44305</v>
      </c>
      <c r="E51" s="1125">
        <f>SUM(D51/C51)*100</f>
        <v>31.87777010303344</v>
      </c>
      <c r="F51" s="901">
        <f>SUM(F46:F50)</f>
        <v>0</v>
      </c>
      <c r="G51" s="912">
        <f>SUM(G46:G50)</f>
        <v>44000</v>
      </c>
      <c r="H51" s="912">
        <f>SUM(H46:H50)</f>
        <v>44000</v>
      </c>
      <c r="I51" s="1125">
        <f>SUM(H51/G51)*100</f>
        <v>100</v>
      </c>
      <c r="J51" s="901">
        <f>SUM(J46:J50)</f>
        <v>11284</v>
      </c>
      <c r="K51" s="912">
        <f>SUM(K46:K50)</f>
        <v>71354</v>
      </c>
      <c r="L51" s="912">
        <f>SUM(L46:L50)</f>
        <v>0</v>
      </c>
      <c r="M51" s="1125">
        <f>SUM(L51/K51)*100</f>
        <v>0</v>
      </c>
      <c r="N51" s="1142">
        <f>SUM(N46:N50)</f>
        <v>86522</v>
      </c>
      <c r="O51" s="1129">
        <f>SUM(C51+G51+K51)</f>
        <v>254338</v>
      </c>
      <c r="P51" s="912">
        <f>SUM(P46:P50)</f>
        <v>88305</v>
      </c>
      <c r="Q51" s="1125">
        <f>SUM(P51/O51)*100</f>
        <v>34.71954643034073</v>
      </c>
      <c r="R51" s="1143">
        <f t="shared" si="20"/>
        <v>711127</v>
      </c>
      <c r="S51" s="1266">
        <f t="shared" si="20"/>
        <v>963933</v>
      </c>
      <c r="T51" s="1268">
        <f t="shared" si="20"/>
        <v>747872</v>
      </c>
      <c r="U51" s="1125">
        <f t="shared" si="21"/>
        <v>77.58547533905364</v>
      </c>
      <c r="V51" s="876">
        <f>SUM(V46:V50)</f>
        <v>306920</v>
      </c>
      <c r="W51" s="1144">
        <f>SUM(W46:W50)</f>
        <v>327457</v>
      </c>
      <c r="X51" s="1133">
        <f>SUM(X46:X50)</f>
        <v>313909</v>
      </c>
      <c r="Y51" s="1144">
        <f>SUM(Y46:Y50)</f>
        <v>-7022</v>
      </c>
      <c r="Z51" s="1145">
        <f t="shared" si="23"/>
        <v>1018047</v>
      </c>
      <c r="AA51" s="1133">
        <f t="shared" si="24"/>
        <v>1291390</v>
      </c>
      <c r="AB51" s="1133">
        <f t="shared" si="25"/>
        <v>1054759</v>
      </c>
      <c r="AC51" s="1128">
        <f t="shared" si="22"/>
        <v>81.67625581737508</v>
      </c>
      <c r="AD51" s="1041"/>
      <c r="AE51" s="1041"/>
      <c r="AF51" s="1041"/>
      <c r="AG51" s="1041"/>
      <c r="AH51" s="829"/>
      <c r="AI51" s="829"/>
      <c r="AJ51" s="829"/>
      <c r="AK51" s="829"/>
      <c r="AL51" s="829"/>
      <c r="AM51" s="829"/>
      <c r="AN51" s="829"/>
      <c r="AO51" s="829"/>
      <c r="AP51" s="829"/>
      <c r="AS51" s="94"/>
      <c r="AT51" s="94"/>
    </row>
    <row r="52" spans="1:42" ht="20.25" customHeight="1" thickBot="1">
      <c r="A52" s="848" t="s">
        <v>1460</v>
      </c>
      <c r="B52" s="902"/>
      <c r="C52" s="849">
        <v>70</v>
      </c>
      <c r="D52" s="1040">
        <v>70</v>
      </c>
      <c r="E52" s="1098">
        <f>SUM(D52/C52)*100</f>
        <v>100</v>
      </c>
      <c r="F52" s="902"/>
      <c r="G52" s="849"/>
      <c r="H52" s="1040"/>
      <c r="I52" s="1098"/>
      <c r="J52" s="902"/>
      <c r="K52" s="849"/>
      <c r="L52" s="1040"/>
      <c r="M52" s="1098"/>
      <c r="N52" s="903"/>
      <c r="O52" s="906">
        <v>70</v>
      </c>
      <c r="P52" s="1040">
        <f>SUM(D52+H52+L52)</f>
        <v>70</v>
      </c>
      <c r="Q52" s="1098">
        <f>SUM(P52/O52)*100</f>
        <v>100</v>
      </c>
      <c r="R52" s="852">
        <f t="shared" si="20"/>
        <v>430</v>
      </c>
      <c r="S52" s="1267">
        <f t="shared" si="20"/>
        <v>1920</v>
      </c>
      <c r="T52" s="849">
        <f t="shared" si="20"/>
        <v>1646</v>
      </c>
      <c r="U52" s="1098">
        <f t="shared" si="21"/>
        <v>85.72916666666667</v>
      </c>
      <c r="V52" s="874"/>
      <c r="W52" s="1102">
        <v>0</v>
      </c>
      <c r="X52" s="1109"/>
      <c r="Y52" s="1102"/>
      <c r="Z52" s="825">
        <f t="shared" si="23"/>
        <v>430</v>
      </c>
      <c r="AA52" s="1109">
        <f t="shared" si="24"/>
        <v>1920</v>
      </c>
      <c r="AB52" s="1109">
        <f t="shared" si="25"/>
        <v>1646</v>
      </c>
      <c r="AC52" s="1111">
        <f t="shared" si="22"/>
        <v>85.72916666666667</v>
      </c>
      <c r="AD52" s="1041"/>
      <c r="AE52" s="1041"/>
      <c r="AF52" s="1041"/>
      <c r="AG52" s="1041"/>
      <c r="AO52" s="808"/>
      <c r="AP52" s="808"/>
    </row>
    <row r="53" spans="1:46" s="42" customFormat="1" ht="20.25" customHeight="1" thickBot="1">
      <c r="A53" s="853" t="s">
        <v>1459</v>
      </c>
      <c r="B53" s="875">
        <f>SUM(B51:B52)</f>
        <v>75238</v>
      </c>
      <c r="C53" s="853">
        <f>SUM(C51:C52)</f>
        <v>139054</v>
      </c>
      <c r="D53" s="913">
        <f>SUM(D51:D52)</f>
        <v>44375</v>
      </c>
      <c r="E53" s="1128">
        <f>SUM(D53/C53)*100</f>
        <v>31.912062939577428</v>
      </c>
      <c r="F53" s="875">
        <f>SUM(F51:F52)</f>
        <v>0</v>
      </c>
      <c r="G53" s="853">
        <f>SUM(G51:G52)</f>
        <v>44000</v>
      </c>
      <c r="H53" s="913">
        <f>SUM(H51:H52)</f>
        <v>44000</v>
      </c>
      <c r="I53" s="1128">
        <f>SUM(H53/G53)*100</f>
        <v>100</v>
      </c>
      <c r="J53" s="875">
        <f>SUM(J51:J52)</f>
        <v>11284</v>
      </c>
      <c r="K53" s="853">
        <f>SUM(K51:K52)</f>
        <v>71354</v>
      </c>
      <c r="L53" s="913">
        <f>SUM(L51:L52)</f>
        <v>0</v>
      </c>
      <c r="M53" s="1128">
        <f>SUM(L53/K53)*100</f>
        <v>0</v>
      </c>
      <c r="N53" s="1145">
        <f>SUM(N51:N52)</f>
        <v>86522</v>
      </c>
      <c r="O53" s="1146">
        <f>SUM(O51:O52)</f>
        <v>254408</v>
      </c>
      <c r="P53" s="913">
        <f>SUM(P51:P52)</f>
        <v>88375</v>
      </c>
      <c r="Q53" s="1128">
        <f>SUM(P53/O53)*100</f>
        <v>34.7375082544574</v>
      </c>
      <c r="R53" s="1143">
        <f>SUM(Z41+N53)</f>
        <v>711557</v>
      </c>
      <c r="S53" s="1266">
        <f>SUM(AA41+O53)</f>
        <v>965853</v>
      </c>
      <c r="T53" s="913">
        <f>SUM(T51:T52)</f>
        <v>749518</v>
      </c>
      <c r="U53" s="1128">
        <f t="shared" si="21"/>
        <v>77.60166402133657</v>
      </c>
      <c r="V53" s="876">
        <f>SUM(V51)</f>
        <v>306920</v>
      </c>
      <c r="W53" s="1144">
        <f>SUM(W51:W52)</f>
        <v>327457</v>
      </c>
      <c r="X53" s="1133">
        <f>SUM(X51:X52)</f>
        <v>313909</v>
      </c>
      <c r="Y53" s="1144">
        <f>SUM(Y51:Y52)</f>
        <v>-7022</v>
      </c>
      <c r="Z53" s="1145">
        <f t="shared" si="23"/>
        <v>1018477</v>
      </c>
      <c r="AA53" s="1133">
        <f t="shared" si="24"/>
        <v>1293310</v>
      </c>
      <c r="AB53" s="1133">
        <f t="shared" si="25"/>
        <v>1056405</v>
      </c>
      <c r="AC53" s="1128">
        <f t="shared" si="22"/>
        <v>81.68227261832043</v>
      </c>
      <c r="AD53" s="1041"/>
      <c r="AE53" s="1041"/>
      <c r="AF53" s="1041"/>
      <c r="AG53" s="1041"/>
      <c r="AH53" s="829"/>
      <c r="AI53" s="829"/>
      <c r="AJ53" s="829"/>
      <c r="AK53" s="829"/>
      <c r="AL53" s="829"/>
      <c r="AM53" s="829"/>
      <c r="AN53" s="829"/>
      <c r="AO53" s="829"/>
      <c r="AP53" s="829"/>
      <c r="AS53" s="94"/>
      <c r="AT53" s="94"/>
    </row>
    <row r="54" spans="31:42" ht="15.75">
      <c r="AE54" s="828">
        <v>740850</v>
      </c>
      <c r="AO54" s="808"/>
      <c r="AP54" s="808"/>
    </row>
    <row r="55" ht="15.75">
      <c r="AE55" s="828">
        <v>1228</v>
      </c>
    </row>
    <row r="56" ht="15.75">
      <c r="AE56" s="828">
        <v>418</v>
      </c>
    </row>
    <row r="57" spans="30:31" ht="15.75">
      <c r="AD57" s="828" t="s">
        <v>1115</v>
      </c>
      <c r="AE57" s="828">
        <v>313909</v>
      </c>
    </row>
    <row r="58" ht="15.75">
      <c r="AE58" s="828">
        <f>SUM(AE54:AE57)</f>
        <v>1056405</v>
      </c>
    </row>
    <row r="60" ht="11.25" customHeight="1"/>
  </sheetData>
  <sheetProtection/>
  <mergeCells count="34">
    <mergeCell ref="AF6:AG6"/>
    <mergeCell ref="A3:AG3"/>
    <mergeCell ref="Z44:AC44"/>
    <mergeCell ref="R20:U20"/>
    <mergeCell ref="N20:Q20"/>
    <mergeCell ref="N32:Q32"/>
    <mergeCell ref="V20:X20"/>
    <mergeCell ref="V44:X44"/>
    <mergeCell ref="R44:U44"/>
    <mergeCell ref="V32:Y32"/>
    <mergeCell ref="AS28:AS29"/>
    <mergeCell ref="A7:A8"/>
    <mergeCell ref="B20:E20"/>
    <mergeCell ref="F20:I20"/>
    <mergeCell ref="J20:M20"/>
    <mergeCell ref="R8:U8"/>
    <mergeCell ref="V7:Y8"/>
    <mergeCell ref="Z7:AC8"/>
    <mergeCell ref="AD7:AG8"/>
    <mergeCell ref="J8:M8"/>
    <mergeCell ref="B7:E8"/>
    <mergeCell ref="N44:Q44"/>
    <mergeCell ref="N8:Q8"/>
    <mergeCell ref="J7:U7"/>
    <mergeCell ref="B44:E44"/>
    <mergeCell ref="F44:I44"/>
    <mergeCell ref="J44:M44"/>
    <mergeCell ref="F7:I8"/>
    <mergeCell ref="R32:U32"/>
    <mergeCell ref="J32:M32"/>
    <mergeCell ref="Z32:AC32"/>
    <mergeCell ref="Z20:AC20"/>
    <mergeCell ref="B32:E32"/>
    <mergeCell ref="F32:I32"/>
  </mergeCells>
  <printOptions/>
  <pageMargins left="0.93" right="0.75" top="0.72" bottom="0.71" header="0.5" footer="0.5"/>
  <pageSetup fitToHeight="1" fitToWidth="1" horizontalDpi="600" verticalDpi="600" orientation="landscape" paperSize="8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5.421875" style="0" customWidth="1"/>
    <col min="2" max="2" width="12.421875" style="68" customWidth="1"/>
    <col min="3" max="3" width="13.00390625" style="0" customWidth="1"/>
    <col min="4" max="4" width="14.7109375" style="338" customWidth="1"/>
    <col min="5" max="5" width="13.7109375" style="67" bestFit="1" customWidth="1"/>
  </cols>
  <sheetData>
    <row r="1" spans="1:2" ht="12.75">
      <c r="A1" s="1926" t="s">
        <v>873</v>
      </c>
      <c r="B1" s="1926"/>
    </row>
    <row r="2" spans="1:2" ht="15">
      <c r="A2" s="64"/>
      <c r="B2" s="18"/>
    </row>
    <row r="3" spans="1:5" ht="15">
      <c r="A3" s="1870" t="s">
        <v>666</v>
      </c>
      <c r="B3" s="1870"/>
      <c r="C3" s="1870"/>
      <c r="D3" s="1870"/>
      <c r="E3" s="1870"/>
    </row>
    <row r="4" spans="1:2" ht="14.25">
      <c r="A4" s="19"/>
      <c r="B4" s="19"/>
    </row>
    <row r="5" spans="1:2" ht="14.25">
      <c r="A5" s="65"/>
      <c r="B5" s="65"/>
    </row>
    <row r="6" spans="1:5" s="10" customFormat="1" ht="20.25" customHeight="1" thickBot="1">
      <c r="A6" s="20"/>
      <c r="B6" s="103"/>
      <c r="D6" s="1872" t="s">
        <v>1151</v>
      </c>
      <c r="E6" s="1872"/>
    </row>
    <row r="7" spans="1:5" s="105" customFormat="1" ht="30.75" thickBot="1">
      <c r="A7" s="433" t="s">
        <v>1452</v>
      </c>
      <c r="B7" s="104" t="s">
        <v>93</v>
      </c>
      <c r="C7" s="385" t="s">
        <v>1019</v>
      </c>
      <c r="D7" s="964" t="s">
        <v>1126</v>
      </c>
      <c r="E7" s="986" t="s">
        <v>1269</v>
      </c>
    </row>
    <row r="8" spans="1:5" s="435" customFormat="1" ht="24.75" customHeight="1" thickBot="1">
      <c r="A8" s="434" t="s">
        <v>58</v>
      </c>
      <c r="B8" s="1047">
        <f>SUM(B9:B11)</f>
        <v>6002</v>
      </c>
      <c r="C8" s="1048">
        <f>SUM(C9:C11)</f>
        <v>6045</v>
      </c>
      <c r="D8" s="1229">
        <f>SUM(D9:D11)</f>
        <v>4731</v>
      </c>
      <c r="E8" s="1230">
        <f>SUM(D8/C8)*100</f>
        <v>78.26302729528535</v>
      </c>
    </row>
    <row r="9" spans="1:5" s="435" customFormat="1" ht="21.75" customHeight="1">
      <c r="A9" s="436" t="s">
        <v>142</v>
      </c>
      <c r="B9" s="172">
        <v>800</v>
      </c>
      <c r="C9" s="443">
        <v>800</v>
      </c>
      <c r="D9" s="1217">
        <v>435</v>
      </c>
      <c r="E9" s="1087">
        <f aca="true" t="shared" si="0" ref="E9:E35">SUM(D9/C9)*100</f>
        <v>54.37499999999999</v>
      </c>
    </row>
    <row r="10" spans="1:5" s="435" customFormat="1" ht="25.5" customHeight="1">
      <c r="A10" s="437" t="s">
        <v>143</v>
      </c>
      <c r="B10" s="173">
        <v>3751</v>
      </c>
      <c r="C10" s="444">
        <v>3794</v>
      </c>
      <c r="D10" s="1215">
        <v>3794</v>
      </c>
      <c r="E10" s="1087">
        <f t="shared" si="0"/>
        <v>100</v>
      </c>
    </row>
    <row r="11" spans="1:5" s="435" customFormat="1" ht="27.75" customHeight="1" thickBot="1">
      <c r="A11" s="438" t="s">
        <v>144</v>
      </c>
      <c r="B11" s="445">
        <v>1451</v>
      </c>
      <c r="C11" s="446">
        <v>1451</v>
      </c>
      <c r="D11" s="1216">
        <v>502</v>
      </c>
      <c r="E11" s="1213">
        <f t="shared" si="0"/>
        <v>34.59682977257064</v>
      </c>
    </row>
    <row r="12" spans="1:5" s="435" customFormat="1" ht="30.75" thickBot="1">
      <c r="A12" s="434" t="s">
        <v>59</v>
      </c>
      <c r="B12" s="1049">
        <f>SUM(B13:B34)</f>
        <v>28376</v>
      </c>
      <c r="C12" s="1050">
        <f>SUM(C13:C34)</f>
        <v>58551</v>
      </c>
      <c r="D12" s="1050">
        <v>46191</v>
      </c>
      <c r="E12" s="1086">
        <f t="shared" si="0"/>
        <v>78.89019828867141</v>
      </c>
    </row>
    <row r="13" spans="1:5" s="435" customFormat="1" ht="23.25" customHeight="1">
      <c r="A13" s="439" t="s">
        <v>145</v>
      </c>
      <c r="B13" s="172">
        <v>23200</v>
      </c>
      <c r="C13" s="443">
        <v>28547</v>
      </c>
      <c r="D13" s="1217">
        <v>26734</v>
      </c>
      <c r="E13" s="1087">
        <f t="shared" si="0"/>
        <v>93.64906995481135</v>
      </c>
    </row>
    <row r="14" spans="1:5" s="435" customFormat="1" ht="23.25" customHeight="1">
      <c r="A14" s="436" t="s">
        <v>890</v>
      </c>
      <c r="B14" s="172"/>
      <c r="C14" s="443">
        <v>2000</v>
      </c>
      <c r="D14" s="1215">
        <v>2000</v>
      </c>
      <c r="E14" s="1087">
        <f t="shared" si="0"/>
        <v>100</v>
      </c>
    </row>
    <row r="15" spans="1:5" s="435" customFormat="1" ht="24" customHeight="1">
      <c r="A15" s="436" t="s">
        <v>146</v>
      </c>
      <c r="B15" s="172">
        <v>918</v>
      </c>
      <c r="C15" s="443">
        <v>918</v>
      </c>
      <c r="D15" s="1215">
        <v>918</v>
      </c>
      <c r="E15" s="1087">
        <f t="shared" si="0"/>
        <v>100</v>
      </c>
    </row>
    <row r="16" spans="1:5" s="435" customFormat="1" ht="25.5" customHeight="1">
      <c r="A16" s="437" t="s">
        <v>147</v>
      </c>
      <c r="B16" s="173">
        <v>837</v>
      </c>
      <c r="C16" s="444">
        <v>837</v>
      </c>
      <c r="D16" s="1215">
        <v>837</v>
      </c>
      <c r="E16" s="1087">
        <f t="shared" si="0"/>
        <v>100</v>
      </c>
    </row>
    <row r="17" spans="1:5" s="435" customFormat="1" ht="24" customHeight="1">
      <c r="A17" s="437" t="s">
        <v>148</v>
      </c>
      <c r="B17" s="173">
        <v>590</v>
      </c>
      <c r="C17" s="444">
        <v>632</v>
      </c>
      <c r="D17" s="1215">
        <v>632</v>
      </c>
      <c r="E17" s="1087">
        <f t="shared" si="0"/>
        <v>100</v>
      </c>
    </row>
    <row r="18" spans="1:5" s="435" customFormat="1" ht="26.25" customHeight="1">
      <c r="A18" s="437" t="s">
        <v>149</v>
      </c>
      <c r="B18" s="173">
        <v>113</v>
      </c>
      <c r="C18" s="444">
        <v>291</v>
      </c>
      <c r="D18" s="1215">
        <v>291</v>
      </c>
      <c r="E18" s="1087">
        <f t="shared" si="0"/>
        <v>100</v>
      </c>
    </row>
    <row r="19" spans="1:5" s="435" customFormat="1" ht="28.5">
      <c r="A19" s="437" t="s">
        <v>150</v>
      </c>
      <c r="B19" s="173">
        <v>490</v>
      </c>
      <c r="C19" s="444">
        <v>490</v>
      </c>
      <c r="D19" s="1215">
        <f>SUM(D13:D34)</f>
        <v>0</v>
      </c>
      <c r="E19" s="1087">
        <f t="shared" si="0"/>
        <v>0</v>
      </c>
    </row>
    <row r="20" spans="1:5" s="435" customFormat="1" ht="26.25" customHeight="1">
      <c r="A20" s="437" t="s">
        <v>151</v>
      </c>
      <c r="B20" s="173">
        <v>40</v>
      </c>
      <c r="C20" s="444">
        <v>40</v>
      </c>
      <c r="D20" s="1215">
        <v>40</v>
      </c>
      <c r="E20" s="1087">
        <f t="shared" si="0"/>
        <v>100</v>
      </c>
    </row>
    <row r="21" spans="1:5" s="435" customFormat="1" ht="26.25" customHeight="1">
      <c r="A21" s="437" t="s">
        <v>152</v>
      </c>
      <c r="B21" s="173">
        <v>38</v>
      </c>
      <c r="C21" s="444">
        <v>38</v>
      </c>
      <c r="D21" s="1215">
        <v>38</v>
      </c>
      <c r="E21" s="1087">
        <f t="shared" si="0"/>
        <v>100</v>
      </c>
    </row>
    <row r="22" spans="1:5" s="435" customFormat="1" ht="24.75" customHeight="1">
      <c r="A22" s="440" t="s">
        <v>153</v>
      </c>
      <c r="B22" s="445">
        <v>150</v>
      </c>
      <c r="C22" s="446">
        <v>150</v>
      </c>
      <c r="D22" s="1215">
        <v>150</v>
      </c>
      <c r="E22" s="1087">
        <f t="shared" si="0"/>
        <v>100</v>
      </c>
    </row>
    <row r="23" spans="1:5" s="435" customFormat="1" ht="28.5">
      <c r="A23" s="440" t="s">
        <v>154</v>
      </c>
      <c r="B23" s="445">
        <v>57</v>
      </c>
      <c r="C23" s="446">
        <v>57</v>
      </c>
      <c r="D23" s="1215"/>
      <c r="E23" s="1087">
        <f t="shared" si="0"/>
        <v>0</v>
      </c>
    </row>
    <row r="24" spans="1:5" s="435" customFormat="1" ht="26.25" customHeight="1">
      <c r="A24" s="440" t="s">
        <v>155</v>
      </c>
      <c r="B24" s="445">
        <v>0</v>
      </c>
      <c r="C24" s="446">
        <v>20</v>
      </c>
      <c r="D24" s="1215">
        <v>20</v>
      </c>
      <c r="E24" s="1087">
        <f t="shared" si="0"/>
        <v>100</v>
      </c>
    </row>
    <row r="25" spans="1:5" s="435" customFormat="1" ht="26.25" customHeight="1">
      <c r="A25" s="440" t="s">
        <v>156</v>
      </c>
      <c r="B25" s="445">
        <v>0</v>
      </c>
      <c r="C25" s="446">
        <v>21</v>
      </c>
      <c r="D25" s="1215">
        <v>21</v>
      </c>
      <c r="E25" s="1087">
        <f t="shared" si="0"/>
        <v>100</v>
      </c>
    </row>
    <row r="26" spans="1:5" s="435" customFormat="1" ht="25.5" customHeight="1">
      <c r="A26" s="440" t="s">
        <v>157</v>
      </c>
      <c r="B26" s="445">
        <v>0</v>
      </c>
      <c r="C26" s="446">
        <v>10</v>
      </c>
      <c r="D26" s="1215">
        <v>10</v>
      </c>
      <c r="E26" s="1087">
        <f t="shared" si="0"/>
        <v>100</v>
      </c>
    </row>
    <row r="27" spans="1:5" s="435" customFormat="1" ht="27" customHeight="1">
      <c r="A27" s="440" t="s">
        <v>158</v>
      </c>
      <c r="B27" s="445">
        <v>0</v>
      </c>
      <c r="C27" s="446">
        <v>20</v>
      </c>
      <c r="D27" s="1215">
        <v>20</v>
      </c>
      <c r="E27" s="1087">
        <f t="shared" si="0"/>
        <v>100</v>
      </c>
    </row>
    <row r="28" spans="1:5" s="435" customFormat="1" ht="28.5">
      <c r="A28" s="440" t="s">
        <v>159</v>
      </c>
      <c r="B28" s="445">
        <v>0</v>
      </c>
      <c r="C28" s="446">
        <v>1232</v>
      </c>
      <c r="D28" s="1215">
        <v>1232</v>
      </c>
      <c r="E28" s="1087">
        <f t="shared" si="0"/>
        <v>100</v>
      </c>
    </row>
    <row r="29" spans="1:5" s="435" customFormat="1" ht="26.25" customHeight="1">
      <c r="A29" s="440" t="s">
        <v>160</v>
      </c>
      <c r="B29" s="445">
        <v>0</v>
      </c>
      <c r="C29" s="446">
        <v>50</v>
      </c>
      <c r="D29" s="1215">
        <v>50</v>
      </c>
      <c r="E29" s="1087">
        <f t="shared" si="0"/>
        <v>100</v>
      </c>
    </row>
    <row r="30" spans="1:5" s="435" customFormat="1" ht="28.5">
      <c r="A30" s="440" t="s">
        <v>161</v>
      </c>
      <c r="B30" s="445">
        <v>0</v>
      </c>
      <c r="C30" s="446">
        <v>7845</v>
      </c>
      <c r="D30" s="1215">
        <v>7845</v>
      </c>
      <c r="E30" s="1087">
        <f t="shared" si="0"/>
        <v>100</v>
      </c>
    </row>
    <row r="31" spans="1:5" s="435" customFormat="1" ht="28.5">
      <c r="A31" s="440" t="s">
        <v>1000</v>
      </c>
      <c r="B31" s="445"/>
      <c r="C31" s="446">
        <v>10000</v>
      </c>
      <c r="D31" s="1215">
        <v>0</v>
      </c>
      <c r="E31" s="1087">
        <f t="shared" si="0"/>
        <v>0</v>
      </c>
    </row>
    <row r="32" spans="1:5" s="435" customFormat="1" ht="28.5">
      <c r="A32" s="440" t="s">
        <v>998</v>
      </c>
      <c r="B32" s="445"/>
      <c r="C32" s="446">
        <v>2353</v>
      </c>
      <c r="D32" s="1215">
        <v>2353</v>
      </c>
      <c r="E32" s="1087">
        <f t="shared" si="0"/>
        <v>100</v>
      </c>
    </row>
    <row r="33" spans="1:5" s="435" customFormat="1" ht="28.5">
      <c r="A33" s="440" t="s">
        <v>999</v>
      </c>
      <c r="B33" s="445"/>
      <c r="C33" s="446">
        <v>3000</v>
      </c>
      <c r="D33" s="1215">
        <v>3000</v>
      </c>
      <c r="E33" s="1087">
        <f t="shared" si="0"/>
        <v>100</v>
      </c>
    </row>
    <row r="34" spans="1:5" s="435" customFormat="1" ht="23.25" customHeight="1" thickBot="1">
      <c r="A34" s="438" t="s">
        <v>1192</v>
      </c>
      <c r="B34" s="445">
        <v>1943</v>
      </c>
      <c r="C34" s="446">
        <v>0</v>
      </c>
      <c r="D34" s="1216">
        <v>0</v>
      </c>
      <c r="E34" s="1213">
        <v>0</v>
      </c>
    </row>
    <row r="35" spans="1:5" s="442" customFormat="1" ht="30.75" thickBot="1">
      <c r="A35" s="441" t="s">
        <v>60</v>
      </c>
      <c r="B35" s="1051">
        <f>SUM(B8+B12)</f>
        <v>34378</v>
      </c>
      <c r="C35" s="1052">
        <f>SUM(C8+C12)</f>
        <v>64596</v>
      </c>
      <c r="D35" s="1052">
        <v>50922</v>
      </c>
      <c r="E35" s="1086">
        <f t="shared" si="0"/>
        <v>78.8315065948356</v>
      </c>
    </row>
    <row r="36" spans="1:5" ht="14.25">
      <c r="A36" s="68"/>
      <c r="C36" s="10"/>
      <c r="E36" s="1214"/>
    </row>
    <row r="37" spans="1:3" ht="14.25">
      <c r="A37" s="68"/>
      <c r="C37" s="10"/>
    </row>
    <row r="38" ht="14.25">
      <c r="C38" s="10"/>
    </row>
    <row r="39" ht="14.25">
      <c r="C39" s="10"/>
    </row>
    <row r="40" ht="14.25">
      <c r="C40" s="10"/>
    </row>
    <row r="41" ht="14.25">
      <c r="C41" s="10"/>
    </row>
    <row r="42" ht="14.25">
      <c r="C42" s="10"/>
    </row>
    <row r="43" ht="14.25">
      <c r="C43" s="10"/>
    </row>
    <row r="44" ht="14.25">
      <c r="C44" s="10"/>
    </row>
    <row r="45" ht="14.25">
      <c r="C45" s="10"/>
    </row>
  </sheetData>
  <sheetProtection/>
  <mergeCells count="3">
    <mergeCell ref="A1:B1"/>
    <mergeCell ref="A3:E3"/>
    <mergeCell ref="D6:E6"/>
  </mergeCells>
  <printOptions/>
  <pageMargins left="1.13" right="0.75" top="0.73" bottom="1" header="0.5" footer="0.5"/>
  <pageSetup fitToHeight="1" fitToWidth="1"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6.7109375" style="336" customWidth="1"/>
    <col min="2" max="2" width="13.28125" style="336" customWidth="1"/>
    <col min="3" max="3" width="14.140625" style="336" customWidth="1"/>
    <col min="4" max="4" width="12.57421875" style="0" customWidth="1"/>
    <col min="5" max="5" width="12.140625" style="467" customWidth="1"/>
  </cols>
  <sheetData>
    <row r="1" spans="1:2" ht="12.75">
      <c r="A1" s="1926" t="s">
        <v>872</v>
      </c>
      <c r="B1" s="1926"/>
    </row>
    <row r="3" spans="1:5" ht="16.5">
      <c r="A3" s="1927" t="s">
        <v>715</v>
      </c>
      <c r="B3" s="1927"/>
      <c r="C3" s="1927"/>
      <c r="D3" s="1927"/>
      <c r="E3" s="1927"/>
    </row>
    <row r="4" spans="1:2" ht="15">
      <c r="A4" s="1429"/>
      <c r="B4" s="1429"/>
    </row>
    <row r="5" spans="1:2" ht="15">
      <c r="A5" s="1429"/>
      <c r="B5" s="1429"/>
    </row>
    <row r="6" spans="1:5" ht="15.75" thickBot="1">
      <c r="A6" s="1429"/>
      <c r="B6" s="1430"/>
      <c r="C6" s="414"/>
      <c r="D6" s="1872" t="s">
        <v>1151</v>
      </c>
      <c r="E6" s="1872"/>
    </row>
    <row r="7" spans="1:5" ht="30.75" thickBot="1">
      <c r="A7" s="1431" t="s">
        <v>716</v>
      </c>
      <c r="B7" s="1432" t="s">
        <v>105</v>
      </c>
      <c r="C7" s="1449" t="s">
        <v>717</v>
      </c>
      <c r="D7" s="964" t="s">
        <v>1126</v>
      </c>
      <c r="E7" s="986" t="s">
        <v>1269</v>
      </c>
    </row>
    <row r="8" spans="1:5" ht="15.75">
      <c r="A8" s="1433" t="s">
        <v>718</v>
      </c>
      <c r="B8" s="1434">
        <v>9800</v>
      </c>
      <c r="C8" s="1440">
        <v>9500</v>
      </c>
      <c r="D8" s="1443">
        <v>9500</v>
      </c>
      <c r="E8" s="1450">
        <f>SUM(D8/C8)*100</f>
        <v>100</v>
      </c>
    </row>
    <row r="9" spans="1:5" ht="15.75">
      <c r="A9" s="1433" t="s">
        <v>719</v>
      </c>
      <c r="B9" s="1434"/>
      <c r="C9" s="1440">
        <v>2500</v>
      </c>
      <c r="D9" s="1442">
        <v>2500</v>
      </c>
      <c r="E9" s="1222">
        <f aca="true" t="shared" si="0" ref="E9:E25">SUM(D9/C9)*100</f>
        <v>100</v>
      </c>
    </row>
    <row r="10" spans="1:5" ht="15.75">
      <c r="A10" s="1433" t="s">
        <v>735</v>
      </c>
      <c r="B10" s="1434"/>
      <c r="C10" s="1440">
        <v>1813</v>
      </c>
      <c r="D10" s="1442"/>
      <c r="E10" s="1222">
        <f t="shared" si="0"/>
        <v>0</v>
      </c>
    </row>
    <row r="11" spans="1:5" ht="15.75">
      <c r="A11" s="1435" t="s">
        <v>720</v>
      </c>
      <c r="B11" s="1436">
        <v>7500</v>
      </c>
      <c r="C11" s="1441">
        <v>7800</v>
      </c>
      <c r="D11" s="1442">
        <v>7800</v>
      </c>
      <c r="E11" s="1222">
        <f t="shared" si="0"/>
        <v>100</v>
      </c>
    </row>
    <row r="12" spans="1:5" ht="15.75">
      <c r="A12" s="1435" t="s">
        <v>721</v>
      </c>
      <c r="B12" s="1436">
        <v>410</v>
      </c>
      <c r="C12" s="1441">
        <v>535</v>
      </c>
      <c r="D12" s="1442">
        <v>535</v>
      </c>
      <c r="E12" s="1222">
        <f t="shared" si="0"/>
        <v>100</v>
      </c>
    </row>
    <row r="13" spans="1:5" ht="15.75">
      <c r="A13" s="1435" t="s">
        <v>722</v>
      </c>
      <c r="B13" s="1436">
        <v>550</v>
      </c>
      <c r="C13" s="1441">
        <v>550</v>
      </c>
      <c r="D13" s="1442">
        <v>550</v>
      </c>
      <c r="E13" s="1222">
        <f t="shared" si="0"/>
        <v>100</v>
      </c>
    </row>
    <row r="14" spans="1:5" ht="15.75">
      <c r="A14" s="1435" t="s">
        <v>723</v>
      </c>
      <c r="B14" s="1436">
        <v>550</v>
      </c>
      <c r="C14" s="1441">
        <v>550</v>
      </c>
      <c r="D14" s="1442">
        <v>550</v>
      </c>
      <c r="E14" s="1222">
        <f t="shared" si="0"/>
        <v>100</v>
      </c>
    </row>
    <row r="15" spans="1:5" ht="15.75">
      <c r="A15" s="1435" t="s">
        <v>724</v>
      </c>
      <c r="B15" s="1436">
        <v>550</v>
      </c>
      <c r="C15" s="1441">
        <v>550</v>
      </c>
      <c r="D15" s="1442">
        <v>550</v>
      </c>
      <c r="E15" s="1222">
        <f t="shared" si="0"/>
        <v>100</v>
      </c>
    </row>
    <row r="16" spans="1:5" ht="15.75">
      <c r="A16" s="1435" t="s">
        <v>725</v>
      </c>
      <c r="B16" s="1436">
        <v>300</v>
      </c>
      <c r="C16" s="1441">
        <v>300</v>
      </c>
      <c r="D16" s="1442">
        <v>300</v>
      </c>
      <c r="E16" s="1222">
        <f t="shared" si="0"/>
        <v>100</v>
      </c>
    </row>
    <row r="17" spans="1:5" ht="15.75">
      <c r="A17" s="1435" t="s">
        <v>726</v>
      </c>
      <c r="B17" s="1436">
        <v>2000</v>
      </c>
      <c r="C17" s="1441">
        <v>2000</v>
      </c>
      <c r="D17" s="1442">
        <v>2000</v>
      </c>
      <c r="E17" s="1222">
        <f t="shared" si="0"/>
        <v>100</v>
      </c>
    </row>
    <row r="18" spans="1:5" ht="15.75">
      <c r="A18" s="1435" t="s">
        <v>727</v>
      </c>
      <c r="B18" s="1436">
        <v>500</v>
      </c>
      <c r="C18" s="1441">
        <v>500</v>
      </c>
      <c r="D18" s="1442">
        <v>500</v>
      </c>
      <c r="E18" s="1222">
        <f t="shared" si="0"/>
        <v>100</v>
      </c>
    </row>
    <row r="19" spans="1:5" ht="15.75">
      <c r="A19" s="1435" t="s">
        <v>728</v>
      </c>
      <c r="B19" s="1436">
        <v>430</v>
      </c>
      <c r="C19" s="1441">
        <v>1130</v>
      </c>
      <c r="D19" s="1442">
        <v>1130</v>
      </c>
      <c r="E19" s="1222">
        <f t="shared" si="0"/>
        <v>100</v>
      </c>
    </row>
    <row r="20" spans="1:5" ht="15.75">
      <c r="A20" s="1435" t="s">
        <v>729</v>
      </c>
      <c r="B20" s="1436">
        <v>200</v>
      </c>
      <c r="C20" s="1441">
        <v>400</v>
      </c>
      <c r="D20" s="1442">
        <v>400</v>
      </c>
      <c r="E20" s="1222">
        <f t="shared" si="0"/>
        <v>100</v>
      </c>
    </row>
    <row r="21" spans="1:5" ht="15.75">
      <c r="A21" s="1435" t="s">
        <v>730</v>
      </c>
      <c r="B21" s="1436">
        <v>70</v>
      </c>
      <c r="C21" s="1441">
        <v>70</v>
      </c>
      <c r="D21" s="1442">
        <v>70</v>
      </c>
      <c r="E21" s="1222">
        <f t="shared" si="0"/>
        <v>100</v>
      </c>
    </row>
    <row r="22" spans="1:5" ht="15.75">
      <c r="A22" s="1435" t="s">
        <v>731</v>
      </c>
      <c r="B22" s="1436">
        <v>70</v>
      </c>
      <c r="C22" s="1441">
        <v>70</v>
      </c>
      <c r="D22" s="1442">
        <v>70</v>
      </c>
      <c r="E22" s="1222">
        <f t="shared" si="0"/>
        <v>100</v>
      </c>
    </row>
    <row r="23" spans="1:5" ht="15.75">
      <c r="A23" s="1435" t="s">
        <v>732</v>
      </c>
      <c r="B23" s="1436">
        <v>100</v>
      </c>
      <c r="C23" s="1441">
        <v>100</v>
      </c>
      <c r="D23" s="1442">
        <v>100</v>
      </c>
      <c r="E23" s="1222">
        <f t="shared" si="0"/>
        <v>100</v>
      </c>
    </row>
    <row r="24" spans="1:5" ht="15.75">
      <c r="A24" s="1435" t="s">
        <v>733</v>
      </c>
      <c r="B24" s="1436">
        <v>70</v>
      </c>
      <c r="C24" s="1441">
        <v>70</v>
      </c>
      <c r="D24" s="1442">
        <v>70</v>
      </c>
      <c r="E24" s="1222">
        <f t="shared" si="0"/>
        <v>100</v>
      </c>
    </row>
    <row r="25" spans="1:5" ht="16.5" thickBot="1">
      <c r="A25" s="1444" t="s">
        <v>734</v>
      </c>
      <c r="B25" s="1445">
        <v>100</v>
      </c>
      <c r="C25" s="1446">
        <v>109</v>
      </c>
      <c r="D25" s="1447">
        <v>109</v>
      </c>
      <c r="E25" s="1451">
        <f t="shared" si="0"/>
        <v>100</v>
      </c>
    </row>
    <row r="26" spans="1:5" ht="15.75" thickBot="1">
      <c r="A26" s="1437" t="s">
        <v>1158</v>
      </c>
      <c r="B26" s="1438">
        <f>SUM(B8:B25)</f>
        <v>23200</v>
      </c>
      <c r="C26" s="1448">
        <f>SUM(C8:C25)</f>
        <v>28547</v>
      </c>
      <c r="D26" s="1438">
        <f>SUM(D8:D25)</f>
        <v>26734</v>
      </c>
      <c r="E26" s="1452">
        <f>SUM(D26/C26)*100</f>
        <v>93.64906995481135</v>
      </c>
    </row>
    <row r="27" spans="1:3" ht="14.25">
      <c r="A27" s="1439"/>
      <c r="B27" s="1439"/>
      <c r="C27" s="1439"/>
    </row>
    <row r="28" spans="1:3" ht="14.25">
      <c r="A28" s="1439"/>
      <c r="B28" s="1439"/>
      <c r="C28" s="1439"/>
    </row>
  </sheetData>
  <sheetProtection/>
  <mergeCells count="3">
    <mergeCell ref="A1:B1"/>
    <mergeCell ref="D6:E6"/>
    <mergeCell ref="A3:E3"/>
  </mergeCells>
  <printOptions/>
  <pageMargins left="1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9.421875" style="336" bestFit="1" customWidth="1"/>
    <col min="2" max="2" width="11.8515625" style="336" customWidth="1"/>
    <col min="3" max="3" width="12.57421875" style="0" customWidth="1"/>
    <col min="4" max="4" width="13.57421875" style="338" customWidth="1"/>
    <col min="5" max="5" width="11.421875" style="1220" customWidth="1"/>
  </cols>
  <sheetData>
    <row r="1" spans="1:2" ht="15.75" customHeight="1">
      <c r="A1" s="1928" t="s">
        <v>871</v>
      </c>
      <c r="B1" s="1928"/>
    </row>
    <row r="2" spans="1:2" ht="12.75">
      <c r="A2" s="325"/>
      <c r="B2" s="325"/>
    </row>
    <row r="3" spans="1:5" ht="16.5" customHeight="1">
      <c r="A3" s="1929" t="s">
        <v>1525</v>
      </c>
      <c r="B3" s="1929"/>
      <c r="C3" s="1929"/>
      <c r="D3" s="1929"/>
      <c r="E3" s="1929"/>
    </row>
    <row r="4" spans="1:2" ht="12.75">
      <c r="A4" s="418"/>
      <c r="B4" s="418"/>
    </row>
    <row r="5" spans="1:5" ht="13.5" thickBot="1">
      <c r="A5" s="418"/>
      <c r="B5" s="325"/>
      <c r="D5" s="1872" t="s">
        <v>1151</v>
      </c>
      <c r="E5" s="1872"/>
    </row>
    <row r="6" spans="1:5" s="105" customFormat="1" ht="26.25" thickBot="1">
      <c r="A6" s="419" t="s">
        <v>1193</v>
      </c>
      <c r="B6" s="104" t="s">
        <v>1522</v>
      </c>
      <c r="C6" s="385" t="s">
        <v>1019</v>
      </c>
      <c r="D6" s="964" t="s">
        <v>1126</v>
      </c>
      <c r="E6" s="1085" t="s">
        <v>1269</v>
      </c>
    </row>
    <row r="7" spans="1:5" ht="13.5" thickBot="1">
      <c r="A7" s="334" t="s">
        <v>1453</v>
      </c>
      <c r="B7" s="334">
        <f>SUM(B8+B33)</f>
        <v>75238</v>
      </c>
      <c r="C7" s="408">
        <f>SUM(C33+C8)</f>
        <v>139054</v>
      </c>
      <c r="D7" s="404">
        <f>SUM(D33+D8)</f>
        <v>44375</v>
      </c>
      <c r="E7" s="1221">
        <f>SUM(D7/C7)*100</f>
        <v>31.912062939577428</v>
      </c>
    </row>
    <row r="8" spans="1:5" ht="13.5" thickBot="1">
      <c r="A8" s="334" t="s">
        <v>192</v>
      </c>
      <c r="B8" s="334">
        <f>SUM(B9:B12)</f>
        <v>8000</v>
      </c>
      <c r="C8" s="408">
        <f>SUM(C9:C32)</f>
        <v>27589</v>
      </c>
      <c r="D8" s="404">
        <f>SUM(D9:D32)</f>
        <v>19282</v>
      </c>
      <c r="E8" s="1221">
        <f aca="true" t="shared" si="0" ref="E8:E51">SUM(D8/C8)*100</f>
        <v>69.89017361992099</v>
      </c>
    </row>
    <row r="9" spans="1:5" ht="12.75">
      <c r="A9" s="421" t="s">
        <v>1224</v>
      </c>
      <c r="B9" s="333">
        <v>2000</v>
      </c>
      <c r="C9" s="409">
        <v>2133</v>
      </c>
      <c r="D9" s="1217">
        <v>2133</v>
      </c>
      <c r="E9" s="1222">
        <f t="shared" si="0"/>
        <v>100</v>
      </c>
    </row>
    <row r="10" spans="1:5" ht="12.75">
      <c r="A10" s="335" t="s">
        <v>84</v>
      </c>
      <c r="B10" s="331">
        <v>6000</v>
      </c>
      <c r="C10" s="407">
        <v>6000</v>
      </c>
      <c r="D10" s="1215">
        <v>0</v>
      </c>
      <c r="E10" s="1223">
        <f t="shared" si="0"/>
        <v>0</v>
      </c>
    </row>
    <row r="11" spans="1:5" ht="14.25">
      <c r="A11" s="335" t="s">
        <v>96</v>
      </c>
      <c r="B11" s="331"/>
      <c r="C11" s="407">
        <v>273</v>
      </c>
      <c r="D11" s="1083">
        <v>273</v>
      </c>
      <c r="E11" s="1224">
        <f t="shared" si="0"/>
        <v>100</v>
      </c>
    </row>
    <row r="12" spans="1:5" ht="12.75">
      <c r="A12" s="335" t="s">
        <v>902</v>
      </c>
      <c r="B12" s="331"/>
      <c r="C12" s="407">
        <v>508</v>
      </c>
      <c r="D12" s="1327">
        <v>0</v>
      </c>
      <c r="E12" s="1222">
        <f t="shared" si="0"/>
        <v>0</v>
      </c>
    </row>
    <row r="13" spans="1:5" ht="12.75">
      <c r="A13" s="331" t="s">
        <v>97</v>
      </c>
      <c r="B13" s="331"/>
      <c r="C13" s="407">
        <v>629</v>
      </c>
      <c r="D13" s="1215">
        <v>629</v>
      </c>
      <c r="E13" s="1222">
        <f t="shared" si="0"/>
        <v>100</v>
      </c>
    </row>
    <row r="14" spans="1:5" ht="12.75">
      <c r="A14" s="331" t="s">
        <v>98</v>
      </c>
      <c r="B14" s="331"/>
      <c r="C14" s="407">
        <v>1800</v>
      </c>
      <c r="D14" s="1215">
        <v>0</v>
      </c>
      <c r="E14" s="1222">
        <f t="shared" si="0"/>
        <v>0</v>
      </c>
    </row>
    <row r="15" spans="1:5" ht="12.75">
      <c r="A15" s="331" t="s">
        <v>128</v>
      </c>
      <c r="B15" s="331"/>
      <c r="C15" s="407">
        <v>3318</v>
      </c>
      <c r="D15" s="1215">
        <v>3318</v>
      </c>
      <c r="E15" s="1222">
        <f t="shared" si="0"/>
        <v>100</v>
      </c>
    </row>
    <row r="16" spans="1:5" ht="12.75">
      <c r="A16" s="331" t="s">
        <v>984</v>
      </c>
      <c r="B16" s="331"/>
      <c r="C16" s="407">
        <v>127</v>
      </c>
      <c r="D16" s="1215">
        <v>128</v>
      </c>
      <c r="E16" s="1222">
        <f t="shared" si="0"/>
        <v>100.78740157480314</v>
      </c>
    </row>
    <row r="17" spans="1:5" ht="12.75">
      <c r="A17" s="331" t="s">
        <v>137</v>
      </c>
      <c r="B17" s="331"/>
      <c r="C17" s="407">
        <v>150</v>
      </c>
      <c r="D17" s="1215">
        <v>150</v>
      </c>
      <c r="E17" s="1222">
        <f t="shared" si="0"/>
        <v>100</v>
      </c>
    </row>
    <row r="18" spans="1:5" ht="12.75">
      <c r="A18" s="331" t="s">
        <v>193</v>
      </c>
      <c r="B18" s="331"/>
      <c r="C18" s="407">
        <v>573</v>
      </c>
      <c r="D18" s="1215">
        <v>573</v>
      </c>
      <c r="E18" s="1222">
        <f t="shared" si="0"/>
        <v>100</v>
      </c>
    </row>
    <row r="19" spans="1:5" ht="12.75">
      <c r="A19" s="331" t="s">
        <v>901</v>
      </c>
      <c r="B19" s="331"/>
      <c r="C19" s="407">
        <v>2810</v>
      </c>
      <c r="D19" s="1215">
        <v>2810</v>
      </c>
      <c r="E19" s="1222">
        <f t="shared" si="0"/>
        <v>100</v>
      </c>
    </row>
    <row r="20" spans="1:5" ht="12.75">
      <c r="A20" s="331" t="s">
        <v>194</v>
      </c>
      <c r="B20" s="331"/>
      <c r="C20" s="407">
        <v>555</v>
      </c>
      <c r="D20" s="1215">
        <v>555</v>
      </c>
      <c r="E20" s="1222">
        <f t="shared" si="0"/>
        <v>100</v>
      </c>
    </row>
    <row r="21" spans="1:5" ht="12.75">
      <c r="A21" s="331" t="s">
        <v>197</v>
      </c>
      <c r="B21" s="331"/>
      <c r="C21" s="407">
        <v>1524</v>
      </c>
      <c r="D21" s="1215">
        <v>1524</v>
      </c>
      <c r="E21" s="1222">
        <f t="shared" si="0"/>
        <v>100</v>
      </c>
    </row>
    <row r="22" spans="1:5" ht="12.75">
      <c r="A22" s="331" t="s">
        <v>198</v>
      </c>
      <c r="B22" s="331"/>
      <c r="C22" s="407">
        <v>70</v>
      </c>
      <c r="D22" s="1215">
        <v>70</v>
      </c>
      <c r="E22" s="1222">
        <f t="shared" si="0"/>
        <v>100</v>
      </c>
    </row>
    <row r="23" spans="1:5" ht="12.75">
      <c r="A23" s="331" t="s">
        <v>195</v>
      </c>
      <c r="B23" s="331"/>
      <c r="C23" s="407">
        <v>1337</v>
      </c>
      <c r="D23" s="1215">
        <v>1337</v>
      </c>
      <c r="E23" s="1222">
        <f t="shared" si="0"/>
        <v>100</v>
      </c>
    </row>
    <row r="24" spans="1:5" ht="12.75">
      <c r="A24" s="331" t="s">
        <v>196</v>
      </c>
      <c r="B24" s="331"/>
      <c r="C24" s="407">
        <v>216</v>
      </c>
      <c r="D24" s="1215">
        <v>216</v>
      </c>
      <c r="E24" s="1222">
        <f t="shared" si="0"/>
        <v>100</v>
      </c>
    </row>
    <row r="25" spans="1:5" ht="12.75">
      <c r="A25" s="331" t="s">
        <v>190</v>
      </c>
      <c r="B25" s="331"/>
      <c r="C25" s="407">
        <v>254</v>
      </c>
      <c r="D25" s="1215">
        <v>254</v>
      </c>
      <c r="E25" s="1222">
        <f t="shared" si="0"/>
        <v>100</v>
      </c>
    </row>
    <row r="26" spans="1:5" ht="12.75">
      <c r="A26" s="331" t="s">
        <v>893</v>
      </c>
      <c r="B26" s="331"/>
      <c r="C26" s="407">
        <v>3169</v>
      </c>
      <c r="D26" s="1215">
        <v>3169</v>
      </c>
      <c r="E26" s="1222">
        <f t="shared" si="0"/>
        <v>100</v>
      </c>
    </row>
    <row r="27" spans="1:5" ht="12.75">
      <c r="A27" s="331" t="s">
        <v>191</v>
      </c>
      <c r="B27" s="331"/>
      <c r="C27" s="407">
        <v>571</v>
      </c>
      <c r="D27" s="1215">
        <v>571</v>
      </c>
      <c r="E27" s="1222">
        <f t="shared" si="0"/>
        <v>100</v>
      </c>
    </row>
    <row r="28" spans="1:5" ht="12.75">
      <c r="A28" s="331" t="s">
        <v>983</v>
      </c>
      <c r="B28" s="331"/>
      <c r="C28" s="407">
        <v>422</v>
      </c>
      <c r="D28" s="1215">
        <v>422</v>
      </c>
      <c r="E28" s="1222">
        <f t="shared" si="0"/>
        <v>100</v>
      </c>
    </row>
    <row r="29" spans="1:5" ht="12.75">
      <c r="A29" s="331" t="s">
        <v>894</v>
      </c>
      <c r="B29" s="331"/>
      <c r="C29" s="407">
        <v>285</v>
      </c>
      <c r="D29" s="1215">
        <v>285</v>
      </c>
      <c r="E29" s="1222">
        <f t="shared" si="0"/>
        <v>100</v>
      </c>
    </row>
    <row r="30" spans="1:5" ht="12.75">
      <c r="A30" s="331" t="s">
        <v>897</v>
      </c>
      <c r="B30" s="331"/>
      <c r="C30" s="407">
        <v>419</v>
      </c>
      <c r="D30" s="1215">
        <v>419</v>
      </c>
      <c r="E30" s="1222">
        <f t="shared" si="0"/>
        <v>100</v>
      </c>
    </row>
    <row r="31" spans="1:5" ht="12.75">
      <c r="A31" s="331" t="s">
        <v>1076</v>
      </c>
      <c r="B31" s="331"/>
      <c r="C31" s="407">
        <v>188</v>
      </c>
      <c r="D31" s="1215">
        <v>188</v>
      </c>
      <c r="E31" s="1222">
        <f t="shared" si="0"/>
        <v>100</v>
      </c>
    </row>
    <row r="32" spans="1:5" ht="13.5" thickBot="1">
      <c r="A32" s="421" t="s">
        <v>1077</v>
      </c>
      <c r="B32" s="421"/>
      <c r="C32" s="797">
        <v>258</v>
      </c>
      <c r="D32" s="1215">
        <v>258</v>
      </c>
      <c r="E32" s="1225">
        <f t="shared" si="0"/>
        <v>100</v>
      </c>
    </row>
    <row r="33" spans="1:5" s="7" customFormat="1" ht="13.5" thickBot="1">
      <c r="A33" s="334" t="s">
        <v>1293</v>
      </c>
      <c r="B33" s="334">
        <f>SUM(B34:B36)</f>
        <v>67238</v>
      </c>
      <c r="C33" s="408">
        <f>SUM(C34:C44)</f>
        <v>111465</v>
      </c>
      <c r="D33" s="408">
        <f>SUM(D34:D44)</f>
        <v>25093</v>
      </c>
      <c r="E33" s="1221">
        <f t="shared" si="0"/>
        <v>22.51199928228592</v>
      </c>
    </row>
    <row r="34" spans="1:5" ht="12.75">
      <c r="A34" s="333" t="s">
        <v>1473</v>
      </c>
      <c r="B34" s="333">
        <v>59738</v>
      </c>
      <c r="C34" s="409">
        <v>59738</v>
      </c>
      <c r="D34" s="1218">
        <v>10665</v>
      </c>
      <c r="E34" s="1226">
        <f t="shared" si="0"/>
        <v>17.85295791623422</v>
      </c>
    </row>
    <row r="35" spans="1:5" ht="12.75">
      <c r="A35" s="331" t="s">
        <v>985</v>
      </c>
      <c r="B35" s="331">
        <v>7500</v>
      </c>
      <c r="C35" s="407">
        <v>0</v>
      </c>
      <c r="D35" s="935">
        <v>0</v>
      </c>
      <c r="E35" s="1226">
        <v>0</v>
      </c>
    </row>
    <row r="36" spans="1:5" ht="12.75">
      <c r="A36" s="424" t="s">
        <v>99</v>
      </c>
      <c r="B36" s="425"/>
      <c r="C36" s="426">
        <v>2471</v>
      </c>
      <c r="D36" s="935">
        <v>2472</v>
      </c>
      <c r="E36" s="1226">
        <f t="shared" si="0"/>
        <v>100.04046944556859</v>
      </c>
    </row>
    <row r="37" spans="1:5" ht="12.75">
      <c r="A37" s="424" t="s">
        <v>131</v>
      </c>
      <c r="B37" s="425"/>
      <c r="C37" s="426">
        <v>893</v>
      </c>
      <c r="D37" s="935">
        <v>893</v>
      </c>
      <c r="E37" s="1226">
        <f t="shared" si="0"/>
        <v>100</v>
      </c>
    </row>
    <row r="38" spans="1:5" ht="12.75">
      <c r="A38" s="424" t="s">
        <v>138</v>
      </c>
      <c r="B38" s="425"/>
      <c r="C38" s="426">
        <v>2300</v>
      </c>
      <c r="D38" s="935">
        <v>2300</v>
      </c>
      <c r="E38" s="1226">
        <f t="shared" si="0"/>
        <v>100</v>
      </c>
    </row>
    <row r="39" spans="1:5" ht="12.75">
      <c r="A39" s="424" t="s">
        <v>139</v>
      </c>
      <c r="B39" s="425"/>
      <c r="C39" s="426">
        <v>18000</v>
      </c>
      <c r="D39" s="935">
        <v>5936</v>
      </c>
      <c r="E39" s="1226">
        <f t="shared" si="0"/>
        <v>32.97777777777778</v>
      </c>
    </row>
    <row r="40" spans="1:5" ht="12.75">
      <c r="A40" s="424" t="s">
        <v>180</v>
      </c>
      <c r="B40" s="425"/>
      <c r="C40" s="426">
        <v>25400</v>
      </c>
      <c r="D40" s="935">
        <v>164</v>
      </c>
      <c r="E40" s="1226">
        <f t="shared" si="0"/>
        <v>0.6456692913385828</v>
      </c>
    </row>
    <row r="41" spans="1:5" ht="12.75">
      <c r="A41" s="424" t="s">
        <v>179</v>
      </c>
      <c r="B41" s="425"/>
      <c r="C41" s="426">
        <v>451</v>
      </c>
      <c r="D41" s="935">
        <v>451</v>
      </c>
      <c r="E41" s="1226">
        <f t="shared" si="0"/>
        <v>100</v>
      </c>
    </row>
    <row r="42" spans="1:5" ht="12.75">
      <c r="A42" s="424" t="s">
        <v>895</v>
      </c>
      <c r="B42" s="425"/>
      <c r="C42" s="426">
        <v>381</v>
      </c>
      <c r="D42" s="935">
        <v>381</v>
      </c>
      <c r="E42" s="1226">
        <f t="shared" si="0"/>
        <v>100</v>
      </c>
    </row>
    <row r="43" spans="1:5" ht="12.75">
      <c r="A43" s="424" t="s">
        <v>896</v>
      </c>
      <c r="B43" s="425"/>
      <c r="C43" s="426">
        <v>233</v>
      </c>
      <c r="D43" s="935">
        <v>233</v>
      </c>
      <c r="E43" s="1226">
        <f t="shared" si="0"/>
        <v>100</v>
      </c>
    </row>
    <row r="44" spans="1:5" ht="13.5" thickBot="1">
      <c r="A44" s="798" t="s">
        <v>1078</v>
      </c>
      <c r="B44" s="799"/>
      <c r="C44" s="800">
        <v>1598</v>
      </c>
      <c r="D44" s="790">
        <v>1598</v>
      </c>
      <c r="E44" s="1226">
        <f t="shared" si="0"/>
        <v>100</v>
      </c>
    </row>
    <row r="45" spans="1:5" ht="13.5" thickBot="1">
      <c r="A45" s="334" t="s">
        <v>1194</v>
      </c>
      <c r="B45" s="334">
        <f>SUM(B7)</f>
        <v>75238</v>
      </c>
      <c r="C45" s="408">
        <f>SUM(C7)</f>
        <v>139054</v>
      </c>
      <c r="D45" s="408">
        <f>SUM(D7)</f>
        <v>44375</v>
      </c>
      <c r="E45" s="1221">
        <f t="shared" si="0"/>
        <v>31.912062939577428</v>
      </c>
    </row>
    <row r="46" spans="1:5" s="336" customFormat="1" ht="13.5" thickBot="1">
      <c r="A46" s="1269" t="s">
        <v>200</v>
      </c>
      <c r="B46" s="1270">
        <v>0</v>
      </c>
      <c r="C46" s="1271">
        <v>41500</v>
      </c>
      <c r="D46" s="1271">
        <v>41500</v>
      </c>
      <c r="E46" s="1272">
        <f t="shared" si="0"/>
        <v>100</v>
      </c>
    </row>
    <row r="47" spans="1:5" s="336" customFormat="1" ht="13.5" thickBot="1">
      <c r="A47" s="1270" t="s">
        <v>986</v>
      </c>
      <c r="B47" s="1270"/>
      <c r="C47" s="1271">
        <v>2500</v>
      </c>
      <c r="D47" s="1271">
        <v>2500</v>
      </c>
      <c r="E47" s="1272">
        <f t="shared" si="0"/>
        <v>100</v>
      </c>
    </row>
    <row r="48" spans="1:5" ht="13.5" thickBot="1">
      <c r="A48" s="334" t="s">
        <v>1192</v>
      </c>
      <c r="B48" s="334">
        <f>SUM(B49:B50)</f>
        <v>11284</v>
      </c>
      <c r="C48" s="408">
        <f>SUM(C49:C50)</f>
        <v>71354</v>
      </c>
      <c r="D48" s="408">
        <f>SUM(D49:D50)</f>
        <v>0</v>
      </c>
      <c r="E48" s="1221">
        <f t="shared" si="0"/>
        <v>0</v>
      </c>
    </row>
    <row r="49" spans="1:5" ht="12.75">
      <c r="A49" s="333" t="s">
        <v>1218</v>
      </c>
      <c r="B49" s="333">
        <v>3222</v>
      </c>
      <c r="C49" s="409">
        <v>3222</v>
      </c>
      <c r="D49" s="1219"/>
      <c r="E49" s="1227">
        <f t="shared" si="0"/>
        <v>0</v>
      </c>
    </row>
    <row r="50" spans="1:5" ht="13.5" thickBot="1">
      <c r="A50" s="331" t="s">
        <v>1464</v>
      </c>
      <c r="B50" s="331">
        <v>8062</v>
      </c>
      <c r="C50" s="407">
        <v>68132</v>
      </c>
      <c r="D50" s="790"/>
      <c r="E50" s="1228">
        <f t="shared" si="0"/>
        <v>0</v>
      </c>
    </row>
    <row r="51" spans="1:5" s="102" customFormat="1" ht="13.5" thickBot="1">
      <c r="A51" s="327" t="s">
        <v>1161</v>
      </c>
      <c r="B51" s="465">
        <f>SUM(B45+B48)</f>
        <v>86522</v>
      </c>
      <c r="C51" s="466">
        <f>SUM(C45+C46+C47+C48)</f>
        <v>254408</v>
      </c>
      <c r="D51" s="466">
        <f>SUM(D45+D46+D47+D48)</f>
        <v>88375</v>
      </c>
      <c r="E51" s="1221">
        <f t="shared" si="0"/>
        <v>34.7375082544574</v>
      </c>
    </row>
  </sheetData>
  <sheetProtection/>
  <mergeCells count="3">
    <mergeCell ref="A1:B1"/>
    <mergeCell ref="A3:E3"/>
    <mergeCell ref="D5:E5"/>
  </mergeCells>
  <printOptions/>
  <pageMargins left="0.9448818897637796" right="0.7874015748031497" top="0.708661417322834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28125" style="63" customWidth="1"/>
    <col min="2" max="2" width="31.7109375" style="63" bestFit="1" customWidth="1"/>
    <col min="3" max="3" width="11.140625" style="63" bestFit="1" customWidth="1"/>
    <col min="4" max="4" width="11.57421875" style="63" customWidth="1"/>
    <col min="5" max="6" width="9.140625" style="180" customWidth="1"/>
    <col min="7" max="7" width="10.140625" style="63" bestFit="1" customWidth="1"/>
    <col min="8" max="8" width="10.421875" style="63" bestFit="1" customWidth="1"/>
    <col min="9" max="9" width="13.28125" style="63" bestFit="1" customWidth="1"/>
    <col min="10" max="10" width="8.421875" style="63" bestFit="1" customWidth="1"/>
    <col min="11" max="11" width="9.140625" style="63" customWidth="1"/>
    <col min="12" max="12" width="12.00390625" style="63" bestFit="1" customWidth="1"/>
  </cols>
  <sheetData>
    <row r="1" spans="1:12" ht="12.75">
      <c r="A1" s="1926" t="s">
        <v>870</v>
      </c>
      <c r="B1" s="1926"/>
      <c r="C1" s="1926"/>
      <c r="D1" s="1926"/>
      <c r="E1" s="1926"/>
      <c r="F1" s="1926"/>
      <c r="G1" s="1926"/>
      <c r="H1" s="1926"/>
      <c r="I1" s="1926"/>
      <c r="J1" s="1926"/>
      <c r="K1" s="1926"/>
      <c r="L1" s="1926"/>
    </row>
    <row r="2" spans="1:12" ht="12.7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2.75">
      <c r="A3" s="1930" t="s">
        <v>884</v>
      </c>
      <c r="B3" s="1930"/>
      <c r="C3" s="1930"/>
      <c r="D3" s="1930"/>
      <c r="E3" s="1930"/>
      <c r="F3" s="1930"/>
      <c r="G3" s="1930"/>
      <c r="H3" s="1930"/>
      <c r="I3" s="1930"/>
      <c r="J3" s="1930"/>
      <c r="K3" s="1930"/>
      <c r="L3" s="1930"/>
    </row>
    <row r="4" spans="1:12" ht="12.75">
      <c r="A4" s="179"/>
      <c r="B4" s="179"/>
      <c r="C4" s="179"/>
      <c r="D4" s="179"/>
      <c r="E4" s="179"/>
      <c r="F4" s="179"/>
      <c r="G4" s="179"/>
      <c r="H4" s="179"/>
      <c r="I4" s="1328"/>
      <c r="J4" s="179"/>
      <c r="K4" s="179"/>
      <c r="L4" s="179"/>
    </row>
    <row r="5" spans="1:12" ht="12.75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ht="13.5" thickBot="1"/>
    <row r="7" spans="1:12" s="212" customFormat="1" ht="12">
      <c r="A7" s="208" t="s">
        <v>1262</v>
      </c>
      <c r="B7" s="209" t="s">
        <v>1153</v>
      </c>
      <c r="C7" s="210" t="s">
        <v>1516</v>
      </c>
      <c r="D7" s="1164" t="s">
        <v>1047</v>
      </c>
      <c r="E7" s="211" t="s">
        <v>1263</v>
      </c>
      <c r="F7" s="211" t="s">
        <v>1264</v>
      </c>
      <c r="G7" s="211" t="s">
        <v>1517</v>
      </c>
      <c r="H7" s="211" t="s">
        <v>1518</v>
      </c>
      <c r="I7" s="211" t="s">
        <v>1265</v>
      </c>
      <c r="J7" s="211" t="s">
        <v>1266</v>
      </c>
      <c r="K7" s="209" t="s">
        <v>1</v>
      </c>
      <c r="L7" s="427" t="s">
        <v>1095</v>
      </c>
    </row>
    <row r="8" spans="1:12" s="67" customFormat="1" ht="13.5" thickBot="1">
      <c r="A8" s="181"/>
      <c r="B8" s="182"/>
      <c r="C8" s="183" t="s">
        <v>1209</v>
      </c>
      <c r="D8" s="1165" t="s">
        <v>1048</v>
      </c>
      <c r="E8" s="184" t="s">
        <v>1268</v>
      </c>
      <c r="F8" s="184" t="s">
        <v>1269</v>
      </c>
      <c r="G8" s="184" t="s">
        <v>1267</v>
      </c>
      <c r="H8" s="184" t="s">
        <v>1267</v>
      </c>
      <c r="I8" s="184" t="s">
        <v>1270</v>
      </c>
      <c r="J8" s="184" t="s">
        <v>1271</v>
      </c>
      <c r="K8" s="185" t="s">
        <v>1269</v>
      </c>
      <c r="L8" s="183" t="s">
        <v>1209</v>
      </c>
    </row>
    <row r="9" spans="1:12" ht="12.75">
      <c r="A9" s="186">
        <v>882111</v>
      </c>
      <c r="B9" s="187" t="s">
        <v>1272</v>
      </c>
      <c r="C9" s="167">
        <v>2967</v>
      </c>
      <c r="D9" s="1166">
        <v>3114</v>
      </c>
      <c r="E9" s="1273">
        <v>15</v>
      </c>
      <c r="F9" s="188">
        <v>0.1</v>
      </c>
      <c r="G9" s="189">
        <f>SUM(C9*F9)</f>
        <v>296.7</v>
      </c>
      <c r="H9" s="189">
        <v>2803</v>
      </c>
      <c r="I9" s="189">
        <f>SUM(C9/E9)</f>
        <v>197.8</v>
      </c>
      <c r="J9" s="189">
        <f>SUM(I9/12)</f>
        <v>16.483333333333334</v>
      </c>
      <c r="K9" s="190">
        <v>0.9</v>
      </c>
      <c r="L9" s="167">
        <v>3114</v>
      </c>
    </row>
    <row r="10" spans="1:12" ht="12.75">
      <c r="A10" s="191">
        <v>882113</v>
      </c>
      <c r="B10" s="192" t="s">
        <v>1273</v>
      </c>
      <c r="C10" s="168">
        <v>15000</v>
      </c>
      <c r="D10" s="1167">
        <v>10000</v>
      </c>
      <c r="E10" s="1274">
        <v>290</v>
      </c>
      <c r="F10" s="193">
        <v>0.1</v>
      </c>
      <c r="G10" s="194">
        <f aca="true" t="shared" si="0" ref="G10:G23">SUM(C10*F10)</f>
        <v>1500</v>
      </c>
      <c r="H10" s="194">
        <v>9617</v>
      </c>
      <c r="I10" s="194">
        <f aca="true" t="shared" si="1" ref="I10:I23">SUM(C10/E10)</f>
        <v>51.724137931034484</v>
      </c>
      <c r="J10" s="194">
        <f>SUM(I10/12)</f>
        <v>4.310344827586207</v>
      </c>
      <c r="K10" s="195">
        <v>0.9</v>
      </c>
      <c r="L10" s="168">
        <v>9714</v>
      </c>
    </row>
    <row r="11" spans="1:14" ht="12.75">
      <c r="A11" s="191">
        <v>882122</v>
      </c>
      <c r="B11" s="192" t="s">
        <v>1274</v>
      </c>
      <c r="C11" s="168">
        <v>1000</v>
      </c>
      <c r="D11" s="1167">
        <v>707</v>
      </c>
      <c r="E11" s="1274">
        <v>100</v>
      </c>
      <c r="F11" s="193">
        <v>1</v>
      </c>
      <c r="G11" s="194">
        <f t="shared" si="0"/>
        <v>1000</v>
      </c>
      <c r="H11" s="194">
        <f aca="true" t="shared" si="2" ref="H11:H23">SUM(C11-G11)</f>
        <v>0</v>
      </c>
      <c r="I11" s="194">
        <f t="shared" si="1"/>
        <v>10</v>
      </c>
      <c r="J11" s="194"/>
      <c r="K11" s="192">
        <v>0</v>
      </c>
      <c r="L11" s="168">
        <v>707</v>
      </c>
      <c r="N11" s="1168"/>
    </row>
    <row r="12" spans="1:12" ht="12.75">
      <c r="A12" s="191">
        <v>882203</v>
      </c>
      <c r="B12" s="192" t="s">
        <v>1275</v>
      </c>
      <c r="C12" s="168">
        <v>480</v>
      </c>
      <c r="D12" s="1167"/>
      <c r="E12" s="1274">
        <v>6</v>
      </c>
      <c r="F12" s="193">
        <v>1</v>
      </c>
      <c r="G12" s="194">
        <f t="shared" si="0"/>
        <v>480</v>
      </c>
      <c r="H12" s="194">
        <f t="shared" si="2"/>
        <v>0</v>
      </c>
      <c r="I12" s="194">
        <f t="shared" si="1"/>
        <v>80</v>
      </c>
      <c r="J12" s="194"/>
      <c r="K12" s="192">
        <v>0</v>
      </c>
      <c r="L12" s="168"/>
    </row>
    <row r="13" spans="1:12" ht="12.75">
      <c r="A13" s="191">
        <v>882123</v>
      </c>
      <c r="B13" s="192" t="s">
        <v>1276</v>
      </c>
      <c r="C13" s="168">
        <v>375</v>
      </c>
      <c r="D13" s="1167">
        <v>1378</v>
      </c>
      <c r="E13" s="1274">
        <v>25</v>
      </c>
      <c r="F13" s="193">
        <v>1</v>
      </c>
      <c r="G13" s="194">
        <f t="shared" si="0"/>
        <v>375</v>
      </c>
      <c r="H13" s="194">
        <f t="shared" si="2"/>
        <v>0</v>
      </c>
      <c r="I13" s="194">
        <f t="shared" si="1"/>
        <v>15</v>
      </c>
      <c r="J13" s="194"/>
      <c r="K13" s="192">
        <v>0</v>
      </c>
      <c r="L13" s="168">
        <v>969</v>
      </c>
    </row>
    <row r="14" spans="1:12" ht="12.75">
      <c r="A14" s="191">
        <v>882129</v>
      </c>
      <c r="B14" s="192" t="s">
        <v>189</v>
      </c>
      <c r="C14" s="168">
        <v>171</v>
      </c>
      <c r="D14" s="1167"/>
      <c r="E14" s="1274">
        <v>2</v>
      </c>
      <c r="F14" s="193">
        <v>1</v>
      </c>
      <c r="G14" s="194">
        <f t="shared" si="0"/>
        <v>171</v>
      </c>
      <c r="H14" s="194">
        <f t="shared" si="2"/>
        <v>0</v>
      </c>
      <c r="I14" s="194">
        <f t="shared" si="1"/>
        <v>85.5</v>
      </c>
      <c r="J14" s="194"/>
      <c r="K14" s="192">
        <v>0</v>
      </c>
      <c r="L14" s="168">
        <v>-47</v>
      </c>
    </row>
    <row r="15" spans="1:12" ht="13.5" thickBot="1">
      <c r="A15" s="196">
        <v>882129</v>
      </c>
      <c r="B15" s="192" t="s">
        <v>1277</v>
      </c>
      <c r="C15" s="168">
        <v>130</v>
      </c>
      <c r="D15" s="1167"/>
      <c r="E15" s="1274">
        <v>13</v>
      </c>
      <c r="F15" s="193">
        <v>1</v>
      </c>
      <c r="G15" s="194">
        <f t="shared" si="0"/>
        <v>130</v>
      </c>
      <c r="H15" s="194">
        <f t="shared" si="2"/>
        <v>0</v>
      </c>
      <c r="I15" s="194">
        <f t="shared" si="1"/>
        <v>10</v>
      </c>
      <c r="J15" s="194"/>
      <c r="K15" s="192">
        <v>0</v>
      </c>
      <c r="L15" s="168"/>
    </row>
    <row r="16" spans="1:12" ht="12.75">
      <c r="A16" s="198">
        <v>882117</v>
      </c>
      <c r="B16" s="187" t="s">
        <v>181</v>
      </c>
      <c r="C16" s="167">
        <v>5800</v>
      </c>
      <c r="D16" s="1166">
        <v>4565</v>
      </c>
      <c r="E16" s="1273">
        <v>500</v>
      </c>
      <c r="F16" s="188">
        <v>0</v>
      </c>
      <c r="G16" s="189">
        <f t="shared" si="0"/>
        <v>0</v>
      </c>
      <c r="H16" s="189">
        <v>4564</v>
      </c>
      <c r="I16" s="189">
        <f>SUM(C16/E16)</f>
        <v>11.6</v>
      </c>
      <c r="J16" s="189">
        <f>SUM(I16/2)</f>
        <v>5.8</v>
      </c>
      <c r="K16" s="190">
        <v>1</v>
      </c>
      <c r="L16" s="167">
        <v>4565</v>
      </c>
    </row>
    <row r="17" spans="1:12" ht="12.75">
      <c r="A17" s="191">
        <v>882118</v>
      </c>
      <c r="B17" s="192" t="s">
        <v>1278</v>
      </c>
      <c r="C17" s="168">
        <v>100</v>
      </c>
      <c r="D17" s="1167"/>
      <c r="E17" s="1274">
        <v>1</v>
      </c>
      <c r="F17" s="193">
        <v>0</v>
      </c>
      <c r="G17" s="194">
        <f t="shared" si="0"/>
        <v>0</v>
      </c>
      <c r="H17" s="194"/>
      <c r="I17" s="194">
        <f>SUM(C17/E17)</f>
        <v>100</v>
      </c>
      <c r="J17" s="194">
        <f>SUM(I17/12)</f>
        <v>8.333333333333334</v>
      </c>
      <c r="K17" s="195">
        <v>1</v>
      </c>
      <c r="L17" s="168"/>
    </row>
    <row r="18" spans="1:12" ht="12.75">
      <c r="A18" s="191">
        <v>882119</v>
      </c>
      <c r="B18" s="192" t="s">
        <v>1279</v>
      </c>
      <c r="C18" s="168">
        <v>150</v>
      </c>
      <c r="D18" s="1167"/>
      <c r="E18" s="1274">
        <v>10</v>
      </c>
      <c r="F18" s="193">
        <v>0</v>
      </c>
      <c r="G18" s="194">
        <f t="shared" si="0"/>
        <v>0</v>
      </c>
      <c r="H18" s="194">
        <v>10</v>
      </c>
      <c r="I18" s="194">
        <f t="shared" si="1"/>
        <v>15</v>
      </c>
      <c r="J18" s="194"/>
      <c r="K18" s="195">
        <v>1</v>
      </c>
      <c r="L18" s="168"/>
    </row>
    <row r="19" spans="1:12" ht="13.5" thickBot="1">
      <c r="A19" s="196">
        <v>882124</v>
      </c>
      <c r="B19" s="192" t="s">
        <v>1280</v>
      </c>
      <c r="C19" s="168">
        <v>1000</v>
      </c>
      <c r="D19" s="1167">
        <v>240</v>
      </c>
      <c r="E19" s="1274">
        <v>120</v>
      </c>
      <c r="F19" s="193">
        <v>1</v>
      </c>
      <c r="G19" s="194">
        <f t="shared" si="0"/>
        <v>1000</v>
      </c>
      <c r="H19" s="194">
        <f t="shared" si="2"/>
        <v>0</v>
      </c>
      <c r="I19" s="194">
        <f t="shared" si="1"/>
        <v>8.333333333333334</v>
      </c>
      <c r="J19" s="194"/>
      <c r="K19" s="192">
        <v>0</v>
      </c>
      <c r="L19" s="168">
        <v>240</v>
      </c>
    </row>
    <row r="20" spans="1:12" ht="12.75">
      <c r="A20" s="198">
        <v>882111</v>
      </c>
      <c r="B20" s="187" t="s">
        <v>1281</v>
      </c>
      <c r="C20" s="167">
        <v>54720</v>
      </c>
      <c r="D20" s="1166">
        <v>42444</v>
      </c>
      <c r="E20" s="1273">
        <v>200</v>
      </c>
      <c r="F20" s="188">
        <v>0.05</v>
      </c>
      <c r="G20" s="189">
        <f t="shared" si="0"/>
        <v>2736</v>
      </c>
      <c r="H20" s="189">
        <v>33946</v>
      </c>
      <c r="I20" s="189">
        <f>SUM(C20/E20)</f>
        <v>273.6</v>
      </c>
      <c r="J20" s="189">
        <f>SUM(I20/12)</f>
        <v>22.8</v>
      </c>
      <c r="K20" s="190">
        <v>0.95</v>
      </c>
      <c r="L20" s="167">
        <v>42444</v>
      </c>
    </row>
    <row r="21" spans="1:12" ht="12.75">
      <c r="A21" s="191">
        <v>882111</v>
      </c>
      <c r="B21" s="192" t="s">
        <v>1282</v>
      </c>
      <c r="C21" s="168">
        <v>5540</v>
      </c>
      <c r="D21" s="1167">
        <v>5393</v>
      </c>
      <c r="E21" s="1274">
        <v>18</v>
      </c>
      <c r="F21" s="193">
        <v>0.1</v>
      </c>
      <c r="G21" s="194">
        <f t="shared" si="0"/>
        <v>554</v>
      </c>
      <c r="H21" s="194">
        <v>4846</v>
      </c>
      <c r="I21" s="194">
        <f t="shared" si="1"/>
        <v>307.77777777777777</v>
      </c>
      <c r="J21" s="194">
        <f>SUM(I21/12)</f>
        <v>25.64814814814815</v>
      </c>
      <c r="K21" s="195">
        <v>0.9</v>
      </c>
      <c r="L21" s="168">
        <v>5386</v>
      </c>
    </row>
    <row r="22" spans="1:12" ht="13.5" thickBot="1">
      <c r="A22" s="196">
        <v>882202</v>
      </c>
      <c r="B22" s="192" t="s">
        <v>1519</v>
      </c>
      <c r="C22" s="168">
        <v>1147</v>
      </c>
      <c r="D22" s="1167">
        <v>226</v>
      </c>
      <c r="E22" s="1274">
        <v>10</v>
      </c>
      <c r="F22" s="193">
        <v>0</v>
      </c>
      <c r="G22" s="194">
        <f t="shared" si="0"/>
        <v>0</v>
      </c>
      <c r="H22" s="194"/>
      <c r="I22" s="194">
        <f t="shared" si="1"/>
        <v>114.7</v>
      </c>
      <c r="J22" s="194"/>
      <c r="K22" s="195">
        <v>1</v>
      </c>
      <c r="L22" s="168">
        <v>226</v>
      </c>
    </row>
    <row r="23" spans="1:12" ht="13.5" thickBot="1">
      <c r="A23" s="200">
        <v>882129</v>
      </c>
      <c r="B23" s="187" t="s">
        <v>1283</v>
      </c>
      <c r="C23" s="167">
        <v>1600</v>
      </c>
      <c r="D23" s="1166">
        <v>515</v>
      </c>
      <c r="E23" s="1273">
        <v>30</v>
      </c>
      <c r="F23" s="188">
        <v>1</v>
      </c>
      <c r="G23" s="189">
        <f t="shared" si="0"/>
        <v>1600</v>
      </c>
      <c r="H23" s="189">
        <f t="shared" si="2"/>
        <v>0</v>
      </c>
      <c r="I23" s="189">
        <f t="shared" si="1"/>
        <v>53.333333333333336</v>
      </c>
      <c r="J23" s="189">
        <f>SUM(I23/12)</f>
        <v>4.444444444444445</v>
      </c>
      <c r="K23" s="187">
        <v>0</v>
      </c>
      <c r="L23" s="167">
        <v>515</v>
      </c>
    </row>
    <row r="24" spans="1:12" ht="13.5" thickBot="1">
      <c r="A24" s="200">
        <v>882112</v>
      </c>
      <c r="B24" s="187" t="s">
        <v>182</v>
      </c>
      <c r="C24" s="167"/>
      <c r="D24" s="1166">
        <v>297</v>
      </c>
      <c r="E24" s="1273"/>
      <c r="F24" s="188"/>
      <c r="G24" s="189"/>
      <c r="H24" s="189">
        <v>267</v>
      </c>
      <c r="I24" s="189"/>
      <c r="J24" s="189"/>
      <c r="K24" s="187"/>
      <c r="L24" s="167">
        <v>297</v>
      </c>
    </row>
    <row r="25" spans="1:12" ht="13.5" thickBot="1">
      <c r="A25" s="200">
        <v>882129</v>
      </c>
      <c r="B25" s="187" t="s">
        <v>183</v>
      </c>
      <c r="C25" s="167"/>
      <c r="D25" s="1166">
        <v>26</v>
      </c>
      <c r="E25" s="1273"/>
      <c r="F25" s="188"/>
      <c r="G25" s="189"/>
      <c r="H25" s="189"/>
      <c r="I25" s="189"/>
      <c r="J25" s="189"/>
      <c r="K25" s="187"/>
      <c r="L25" s="167">
        <v>73</v>
      </c>
    </row>
    <row r="26" spans="1:12" ht="13.5" thickBot="1">
      <c r="A26" s="200"/>
      <c r="B26" s="1583" t="s">
        <v>787</v>
      </c>
      <c r="C26" s="1584"/>
      <c r="D26" s="998"/>
      <c r="E26" s="1585"/>
      <c r="F26" s="1586"/>
      <c r="G26" s="1587"/>
      <c r="H26" s="1587">
        <v>809</v>
      </c>
      <c r="I26" s="1587"/>
      <c r="J26" s="1587"/>
      <c r="K26" s="1583"/>
      <c r="L26" s="1584"/>
    </row>
    <row r="27" spans="1:12" ht="13.5" thickBot="1">
      <c r="A27" s="1582"/>
      <c r="B27" s="1582" t="s">
        <v>1158</v>
      </c>
      <c r="C27" s="128">
        <f>SUM(C9:C23)</f>
        <v>90180</v>
      </c>
      <c r="D27" s="1169">
        <f>SUM(D9:D25)</f>
        <v>68905</v>
      </c>
      <c r="E27" s="202"/>
      <c r="F27" s="202"/>
      <c r="G27" s="203">
        <f>SUM(G9:G23)</f>
        <v>9842.7</v>
      </c>
      <c r="H27" s="203">
        <f>SUM(H9:H26)</f>
        <v>56862</v>
      </c>
      <c r="I27" s="204"/>
      <c r="J27" s="204"/>
      <c r="K27" s="201"/>
      <c r="L27" s="128">
        <f>SUM(L9:L25)</f>
        <v>68203</v>
      </c>
    </row>
    <row r="28" spans="3:12" ht="12.75">
      <c r="C28" s="205"/>
      <c r="D28" s="205"/>
      <c r="E28" s="206"/>
      <c r="F28" s="207"/>
      <c r="G28" s="205"/>
      <c r="H28" s="205"/>
      <c r="L28" s="1168"/>
    </row>
    <row r="29" spans="3:10" ht="12.75">
      <c r="C29" s="205"/>
      <c r="D29" s="205"/>
      <c r="E29" s="206"/>
      <c r="F29" s="207"/>
      <c r="G29" s="205"/>
      <c r="H29" s="205"/>
      <c r="I29" s="205"/>
      <c r="J29" s="205"/>
    </row>
    <row r="30" spans="6:8" ht="12.75">
      <c r="F30" s="207"/>
      <c r="G30" s="205"/>
      <c r="H30" s="205"/>
    </row>
    <row r="31" spans="7:8" ht="12.75">
      <c r="G31" s="205"/>
      <c r="H31" s="205"/>
    </row>
  </sheetData>
  <sheetProtection/>
  <mergeCells count="2">
    <mergeCell ref="A1:L1"/>
    <mergeCell ref="A3:L3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6.8515625" style="0" bestFit="1" customWidth="1"/>
    <col min="2" max="3" width="16.8515625" style="0" customWidth="1"/>
    <col min="4" max="4" width="19.28125" style="0" bestFit="1" customWidth="1"/>
    <col min="5" max="5" width="16.8515625" style="0" customWidth="1"/>
    <col min="6" max="6" width="18.140625" style="0" customWidth="1"/>
  </cols>
  <sheetData>
    <row r="2" spans="1:11" ht="12.75">
      <c r="A2" s="79" t="s">
        <v>869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5" ht="14.25">
      <c r="A3" s="28"/>
      <c r="B3" s="28"/>
      <c r="C3" s="28"/>
      <c r="D3" s="28"/>
      <c r="E3" s="28"/>
    </row>
    <row r="4" spans="1:6" ht="14.25">
      <c r="A4" s="28"/>
      <c r="B4" s="28"/>
      <c r="C4" s="28"/>
      <c r="D4" s="28"/>
      <c r="E4" s="28"/>
      <c r="F4" s="735"/>
    </row>
    <row r="5" spans="1:5" ht="15">
      <c r="A5" s="29"/>
      <c r="B5" s="29"/>
      <c r="C5" s="29"/>
      <c r="D5" s="29"/>
      <c r="E5" s="29"/>
    </row>
    <row r="6" spans="1:5" ht="15.75">
      <c r="A6" s="1932" t="s">
        <v>1450</v>
      </c>
      <c r="B6" s="1932"/>
      <c r="C6" s="1932"/>
      <c r="D6" s="1932"/>
      <c r="E6" s="1932"/>
    </row>
    <row r="7" spans="1:5" ht="15.75">
      <c r="A7" s="1932" t="s">
        <v>67</v>
      </c>
      <c r="B7" s="1932"/>
      <c r="C7" s="1932"/>
      <c r="D7" s="1932"/>
      <c r="E7" s="1932"/>
    </row>
    <row r="8" spans="1:5" ht="15">
      <c r="A8" s="30"/>
      <c r="B8" s="30"/>
      <c r="C8" s="30"/>
      <c r="D8" s="30"/>
      <c r="E8" s="30"/>
    </row>
    <row r="9" spans="1:5" ht="15">
      <c r="A9" s="30"/>
      <c r="B9" s="30"/>
      <c r="C9" s="30"/>
      <c r="D9" s="30"/>
      <c r="E9" s="30"/>
    </row>
    <row r="10" spans="1:5" ht="15.75" thickBot="1">
      <c r="A10" s="1931"/>
      <c r="B10" s="1931"/>
      <c r="C10" s="1931"/>
      <c r="D10" s="1931"/>
      <c r="E10" s="1931"/>
    </row>
    <row r="11" spans="1:6" ht="45.75" thickBot="1">
      <c r="A11" s="31" t="s">
        <v>1157</v>
      </c>
      <c r="B11" s="43" t="s">
        <v>1520</v>
      </c>
      <c r="C11" s="47" t="s">
        <v>1220</v>
      </c>
      <c r="D11" s="32" t="s">
        <v>1521</v>
      </c>
      <c r="E11" s="47" t="s">
        <v>1195</v>
      </c>
      <c r="F11" s="33" t="s">
        <v>1003</v>
      </c>
    </row>
    <row r="12" spans="1:6" ht="14.25">
      <c r="A12" s="60" t="s">
        <v>1191</v>
      </c>
      <c r="B12" s="61">
        <v>0</v>
      </c>
      <c r="C12" s="62"/>
      <c r="D12" s="1234">
        <v>1</v>
      </c>
      <c r="E12" s="62">
        <v>1</v>
      </c>
      <c r="F12" s="1235">
        <v>1</v>
      </c>
    </row>
    <row r="13" spans="1:6" ht="14.25">
      <c r="A13" s="35" t="s">
        <v>130</v>
      </c>
      <c r="B13" s="46">
        <v>4</v>
      </c>
      <c r="C13" s="49"/>
      <c r="D13" s="16">
        <f>SUM(B13:C13)</f>
        <v>4</v>
      </c>
      <c r="E13" s="49">
        <v>4</v>
      </c>
      <c r="F13" s="1236">
        <v>3</v>
      </c>
    </row>
    <row r="14" spans="1:6" ht="14.25">
      <c r="A14" s="34" t="s">
        <v>1159</v>
      </c>
      <c r="B14" s="45">
        <v>33</v>
      </c>
      <c r="C14" s="48">
        <v>-8</v>
      </c>
      <c r="D14" s="16">
        <v>25</v>
      </c>
      <c r="E14" s="48">
        <v>25</v>
      </c>
      <c r="F14" s="1237">
        <v>22</v>
      </c>
    </row>
    <row r="15" spans="1:6" ht="14.25">
      <c r="A15" s="35" t="s">
        <v>1210</v>
      </c>
      <c r="B15" s="46">
        <v>14</v>
      </c>
      <c r="C15" s="49"/>
      <c r="D15" s="16">
        <f>SUM(B15:C15)</f>
        <v>14</v>
      </c>
      <c r="E15" s="49">
        <v>14</v>
      </c>
      <c r="F15" s="1236">
        <v>13</v>
      </c>
    </row>
    <row r="16" spans="1:6" ht="14.25">
      <c r="A16" s="35" t="s">
        <v>1211</v>
      </c>
      <c r="B16" s="46">
        <v>11</v>
      </c>
      <c r="C16" s="49">
        <v>-1</v>
      </c>
      <c r="D16" s="16">
        <f>SUM(B16:C16)</f>
        <v>10</v>
      </c>
      <c r="E16" s="49">
        <v>10</v>
      </c>
      <c r="F16" s="1237">
        <v>10</v>
      </c>
    </row>
    <row r="17" spans="1:6" ht="15" thickBot="1">
      <c r="A17" s="1238" t="s">
        <v>1189</v>
      </c>
      <c r="B17" s="1239">
        <v>36</v>
      </c>
      <c r="C17" s="1240"/>
      <c r="D17" s="1241">
        <v>36</v>
      </c>
      <c r="E17" s="1240">
        <v>36</v>
      </c>
      <c r="F17" s="1242">
        <v>36</v>
      </c>
    </row>
    <row r="18" spans="1:6" ht="15.75" thickBot="1">
      <c r="A18" s="25" t="s">
        <v>1155</v>
      </c>
      <c r="B18" s="96">
        <f>SUM(B12:B17)</f>
        <v>98</v>
      </c>
      <c r="C18" s="96">
        <f>SUM(C12:C17)</f>
        <v>-9</v>
      </c>
      <c r="D18" s="97">
        <f>SUM(D12:D17)</f>
        <v>90</v>
      </c>
      <c r="E18" s="96">
        <f>SUM(E12:E17)</f>
        <v>90</v>
      </c>
      <c r="F18" s="1233">
        <f>SUM(F12:F17)</f>
        <v>85</v>
      </c>
    </row>
    <row r="19" spans="1:6" s="8" customFormat="1" ht="15" thickBot="1">
      <c r="A19" s="1243" t="s">
        <v>1449</v>
      </c>
      <c r="B19" s="1244">
        <v>35</v>
      </c>
      <c r="C19" s="1245"/>
      <c r="D19" s="1246">
        <v>35</v>
      </c>
      <c r="E19" s="1245">
        <v>35</v>
      </c>
      <c r="F19" s="1247">
        <v>31</v>
      </c>
    </row>
    <row r="20" spans="1:6" ht="15.75" thickBot="1">
      <c r="A20" s="25" t="s">
        <v>1161</v>
      </c>
      <c r="B20" s="44">
        <f>SUM(B18:B19)</f>
        <v>133</v>
      </c>
      <c r="C20" s="44">
        <f>SUM(C18:C19)</f>
        <v>-9</v>
      </c>
      <c r="D20" s="44">
        <f>SUM(D18:D19)</f>
        <v>125</v>
      </c>
      <c r="E20" s="1232">
        <f>SUM(E18:E19)</f>
        <v>125</v>
      </c>
      <c r="F20" s="1233">
        <f>SUM(F18:F19)</f>
        <v>116</v>
      </c>
    </row>
    <row r="21" spans="1:5" ht="15.75">
      <c r="A21" s="1"/>
      <c r="B21" s="1"/>
      <c r="C21" s="1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3">
    <mergeCell ref="A10:E10"/>
    <mergeCell ref="A6:E6"/>
    <mergeCell ref="A7:E7"/>
  </mergeCells>
  <printOptions/>
  <pageMargins left="1.24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2" width="54.421875" style="0" customWidth="1"/>
    <col min="3" max="3" width="15.8515625" style="0" customWidth="1"/>
    <col min="4" max="4" width="13.421875" style="0" bestFit="1" customWidth="1"/>
    <col min="5" max="5" width="14.7109375" style="0" customWidth="1"/>
    <col min="6" max="6" width="10.421875" style="0" bestFit="1" customWidth="1"/>
    <col min="7" max="7" width="11.421875" style="0" bestFit="1" customWidth="1"/>
    <col min="8" max="8" width="10.421875" style="0" bestFit="1" customWidth="1"/>
    <col min="9" max="9" width="13.7109375" style="0" customWidth="1"/>
  </cols>
  <sheetData>
    <row r="1" spans="1:11" ht="12.75">
      <c r="A1" s="1926" t="s">
        <v>868</v>
      </c>
      <c r="B1" s="1926"/>
      <c r="C1" s="1926"/>
      <c r="D1" s="1926"/>
      <c r="E1" s="1926"/>
      <c r="F1" s="1926"/>
      <c r="G1" s="1926"/>
      <c r="H1" s="1926"/>
      <c r="I1" s="1926"/>
      <c r="J1" s="1926"/>
      <c r="K1" s="1926"/>
    </row>
    <row r="2" spans="1:11" ht="12.7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7" ht="14.25">
      <c r="A5" s="9"/>
      <c r="B5" s="9"/>
      <c r="C5" s="9"/>
      <c r="D5" s="9"/>
      <c r="E5" s="9"/>
      <c r="F5" s="9"/>
      <c r="G5" s="9"/>
    </row>
    <row r="6" spans="1:9" ht="15.75">
      <c r="A6" s="1964" t="s">
        <v>2</v>
      </c>
      <c r="B6" s="1964"/>
      <c r="C6" s="1964"/>
      <c r="D6" s="1964"/>
      <c r="E6" s="1964"/>
      <c r="F6" s="1964"/>
      <c r="G6" s="1964"/>
      <c r="H6" s="1964"/>
      <c r="I6" s="1964"/>
    </row>
    <row r="7" spans="1:9" ht="15.75">
      <c r="A7" s="175"/>
      <c r="B7" s="175"/>
      <c r="C7" s="175"/>
      <c r="D7" s="175"/>
      <c r="E7" s="175"/>
      <c r="F7" s="175"/>
      <c r="G7" s="175"/>
      <c r="H7" s="175"/>
      <c r="I7" s="175"/>
    </row>
    <row r="8" spans="1:9" ht="15.75">
      <c r="A8" s="175"/>
      <c r="B8" s="175"/>
      <c r="C8" s="175"/>
      <c r="D8" s="175"/>
      <c r="E8" s="175"/>
      <c r="F8" s="175"/>
      <c r="G8" s="175"/>
      <c r="H8" s="175"/>
      <c r="I8" s="175"/>
    </row>
    <row r="9" spans="1:7" ht="14.25">
      <c r="A9" s="9"/>
      <c r="B9" s="9"/>
      <c r="C9" s="9"/>
      <c r="D9" s="9"/>
      <c r="E9" s="9"/>
      <c r="F9" s="9"/>
      <c r="G9" s="9"/>
    </row>
    <row r="10" spans="1:10" ht="15" thickBot="1">
      <c r="A10" s="9"/>
      <c r="B10" s="9"/>
      <c r="C10" s="9"/>
      <c r="D10" s="9"/>
      <c r="E10" s="9"/>
      <c r="F10" s="9"/>
      <c r="G10" s="948"/>
      <c r="I10" s="1872" t="s">
        <v>1151</v>
      </c>
      <c r="J10" s="1872"/>
    </row>
    <row r="11" spans="1:10" ht="51.75" thickBot="1">
      <c r="A11" s="218" t="s">
        <v>1212</v>
      </c>
      <c r="B11" s="52" t="s">
        <v>1144</v>
      </c>
      <c r="C11" s="51" t="s">
        <v>1214</v>
      </c>
      <c r="D11" s="52" t="s">
        <v>1213</v>
      </c>
      <c r="E11" s="52" t="s">
        <v>1261</v>
      </c>
      <c r="F11" s="52" t="s">
        <v>1215</v>
      </c>
      <c r="G11" s="949" t="s">
        <v>1142</v>
      </c>
      <c r="H11" s="52" t="s">
        <v>1216</v>
      </c>
      <c r="I11" s="52" t="s">
        <v>1259</v>
      </c>
      <c r="J11" s="54" t="s">
        <v>1260</v>
      </c>
    </row>
    <row r="12" spans="1:10" ht="12.75">
      <c r="A12" s="1942" t="s">
        <v>3</v>
      </c>
      <c r="B12" s="1957" t="s">
        <v>1143</v>
      </c>
      <c r="C12" s="1960" t="s">
        <v>1217</v>
      </c>
      <c r="D12" s="214" t="s">
        <v>1221</v>
      </c>
      <c r="E12" s="50">
        <f>SUM(E13:E15)</f>
        <v>49582</v>
      </c>
      <c r="F12" s="50">
        <v>49582</v>
      </c>
      <c r="G12" s="926">
        <v>0</v>
      </c>
      <c r="H12" s="50">
        <v>0</v>
      </c>
      <c r="I12" s="57">
        <f>SUM(I13:I15)</f>
        <v>39026</v>
      </c>
      <c r="J12" s="58">
        <f>SUM(J13:J15)</f>
        <v>38277</v>
      </c>
    </row>
    <row r="13" spans="1:10" ht="12.75">
      <c r="A13" s="1943"/>
      <c r="B13" s="1958"/>
      <c r="C13" s="1961"/>
      <c r="D13" s="215">
        <v>2012</v>
      </c>
      <c r="E13" s="53">
        <v>24547</v>
      </c>
      <c r="F13" s="53">
        <v>24547</v>
      </c>
      <c r="G13" s="928"/>
      <c r="H13" s="53">
        <v>0</v>
      </c>
      <c r="I13" s="53">
        <v>19271</v>
      </c>
      <c r="J13" s="56">
        <v>16156</v>
      </c>
    </row>
    <row r="14" spans="1:10" ht="12.75">
      <c r="A14" s="1943"/>
      <c r="B14" s="1958"/>
      <c r="C14" s="1961"/>
      <c r="D14" s="215">
        <v>2013</v>
      </c>
      <c r="E14" s="53">
        <v>23565</v>
      </c>
      <c r="F14" s="53">
        <v>23565</v>
      </c>
      <c r="G14" s="928"/>
      <c r="H14" s="53">
        <v>0</v>
      </c>
      <c r="I14" s="53">
        <v>19755</v>
      </c>
      <c r="J14" s="56">
        <v>22121</v>
      </c>
    </row>
    <row r="15" spans="1:10" ht="13.5" thickBot="1">
      <c r="A15" s="1948"/>
      <c r="B15" s="1959"/>
      <c r="C15" s="1965"/>
      <c r="D15" s="216">
        <v>2014</v>
      </c>
      <c r="E15" s="55">
        <v>1470</v>
      </c>
      <c r="F15" s="55">
        <v>1470</v>
      </c>
      <c r="G15" s="950"/>
      <c r="H15" s="55">
        <v>0</v>
      </c>
      <c r="I15" s="55">
        <v>0</v>
      </c>
      <c r="J15" s="59">
        <v>0</v>
      </c>
    </row>
    <row r="16" spans="1:10" ht="14.25" customHeight="1">
      <c r="A16" s="1962" t="s">
        <v>4</v>
      </c>
      <c r="B16" s="801" t="s">
        <v>1148</v>
      </c>
      <c r="C16" s="1960" t="s">
        <v>1217</v>
      </c>
      <c r="D16" s="217" t="s">
        <v>1221</v>
      </c>
      <c r="E16" s="57">
        <f>SUM(E17)</f>
        <v>27784</v>
      </c>
      <c r="F16" s="57">
        <f>SUM(F17)</f>
        <v>16942</v>
      </c>
      <c r="G16" s="926">
        <v>0</v>
      </c>
      <c r="H16" s="57">
        <v>7845</v>
      </c>
      <c r="I16" s="57">
        <f>SUM(I17)</f>
        <v>0</v>
      </c>
      <c r="J16" s="58">
        <f>SUM(J17)</f>
        <v>7845</v>
      </c>
    </row>
    <row r="17" spans="1:10" ht="15" customHeight="1">
      <c r="A17" s="1963"/>
      <c r="B17" s="1257" t="s">
        <v>1147</v>
      </c>
      <c r="C17" s="1961"/>
      <c r="D17" s="1258">
        <v>2013</v>
      </c>
      <c r="E17" s="1259">
        <v>27784</v>
      </c>
      <c r="F17" s="1259">
        <v>16942</v>
      </c>
      <c r="G17" s="1084"/>
      <c r="H17" s="1259"/>
      <c r="I17" s="53"/>
      <c r="J17" s="56">
        <v>7845</v>
      </c>
    </row>
    <row r="18" spans="1:10" ht="15" customHeight="1" thickBot="1">
      <c r="A18" s="1251"/>
      <c r="B18" s="1252"/>
      <c r="C18" s="1253"/>
      <c r="D18" s="1254"/>
      <c r="E18" s="1255"/>
      <c r="F18" s="55"/>
      <c r="G18" s="1329"/>
      <c r="H18" s="1255"/>
      <c r="I18" s="1255"/>
      <c r="J18" s="1256"/>
    </row>
    <row r="19" spans="1:10" ht="12.75" customHeight="1">
      <c r="A19" s="1942" t="s">
        <v>4</v>
      </c>
      <c r="B19" s="916"/>
      <c r="C19" s="1950" t="s">
        <v>1217</v>
      </c>
      <c r="D19" s="214" t="s">
        <v>1096</v>
      </c>
      <c r="E19" s="50">
        <v>276151</v>
      </c>
      <c r="F19" s="917">
        <v>218991</v>
      </c>
      <c r="G19" s="918">
        <v>42870</v>
      </c>
      <c r="H19" s="50">
        <f>SUM(E19-F19-G19)</f>
        <v>14290</v>
      </c>
      <c r="I19" s="57">
        <f>SUM(I20:I22)</f>
        <v>0</v>
      </c>
      <c r="J19" s="58">
        <f>SUM(J20:J22)</f>
        <v>3467</v>
      </c>
    </row>
    <row r="20" spans="1:10" ht="12.75">
      <c r="A20" s="1943"/>
      <c r="B20" s="953" t="s">
        <v>1097</v>
      </c>
      <c r="C20" s="1951"/>
      <c r="D20" s="215">
        <v>2013</v>
      </c>
      <c r="E20" s="53">
        <v>0</v>
      </c>
      <c r="F20" s="213"/>
      <c r="G20" s="919"/>
      <c r="H20" s="53">
        <v>0</v>
      </c>
      <c r="I20" s="53">
        <v>0</v>
      </c>
      <c r="J20" s="56">
        <v>3467</v>
      </c>
    </row>
    <row r="21" spans="1:10" ht="12.75">
      <c r="A21" s="1943"/>
      <c r="B21" s="953" t="s">
        <v>1149</v>
      </c>
      <c r="C21" s="1951"/>
      <c r="D21" s="215">
        <v>2014</v>
      </c>
      <c r="E21" s="53">
        <v>0</v>
      </c>
      <c r="F21" s="53"/>
      <c r="G21" s="920"/>
      <c r="H21" s="53">
        <v>0</v>
      </c>
      <c r="I21" s="53">
        <v>0</v>
      </c>
      <c r="J21" s="56"/>
    </row>
    <row r="22" spans="1:10" ht="13.5" thickBot="1">
      <c r="A22" s="1948"/>
      <c r="B22" s="803" t="s">
        <v>1150</v>
      </c>
      <c r="C22" s="1952"/>
      <c r="D22" s="216">
        <v>2015</v>
      </c>
      <c r="E22" s="55">
        <v>0</v>
      </c>
      <c r="F22" s="55"/>
      <c r="G22" s="921"/>
      <c r="H22" s="55">
        <v>0</v>
      </c>
      <c r="I22" s="55">
        <v>0</v>
      </c>
      <c r="J22" s="59">
        <v>0</v>
      </c>
    </row>
    <row r="23" spans="1:10" ht="14.25" customHeight="1">
      <c r="A23" s="1954" t="s">
        <v>5</v>
      </c>
      <c r="B23" s="801" t="s">
        <v>1145</v>
      </c>
      <c r="C23" s="1957" t="s">
        <v>1217</v>
      </c>
      <c r="D23" s="217" t="s">
        <v>1221</v>
      </c>
      <c r="E23" s="57">
        <f>SUM(E24)</f>
        <v>0</v>
      </c>
      <c r="F23" s="57">
        <f>SUM(F24)</f>
        <v>18000</v>
      </c>
      <c r="G23" s="951">
        <v>0</v>
      </c>
      <c r="H23" s="57">
        <v>6000</v>
      </c>
      <c r="I23" s="57">
        <f>SUM(I24)</f>
        <v>18000</v>
      </c>
      <c r="J23" s="58">
        <f>SUM(J24)</f>
        <v>6168</v>
      </c>
    </row>
    <row r="24" spans="1:10" ht="15" customHeight="1">
      <c r="A24" s="1955"/>
      <c r="B24" s="802" t="s">
        <v>1146</v>
      </c>
      <c r="C24" s="1958"/>
      <c r="D24" s="215">
        <v>2013</v>
      </c>
      <c r="E24" s="53">
        <v>0</v>
      </c>
      <c r="F24" s="53">
        <v>18000</v>
      </c>
      <c r="G24" s="928"/>
      <c r="H24" s="53">
        <v>6000</v>
      </c>
      <c r="I24" s="53">
        <v>18000</v>
      </c>
      <c r="J24" s="56">
        <v>6168</v>
      </c>
    </row>
    <row r="25" spans="1:10" ht="12.75" customHeight="1" thickBot="1">
      <c r="A25" s="1956"/>
      <c r="B25" s="952"/>
      <c r="C25" s="1959"/>
      <c r="D25" s="789">
        <v>2014</v>
      </c>
      <c r="E25" s="790">
        <v>24000</v>
      </c>
      <c r="F25" s="790"/>
      <c r="H25" s="790"/>
      <c r="I25" s="790"/>
      <c r="J25" s="791"/>
    </row>
    <row r="26" spans="1:10" ht="12.75">
      <c r="A26" s="1942" t="s">
        <v>229</v>
      </c>
      <c r="B26" s="925" t="s">
        <v>1098</v>
      </c>
      <c r="C26" s="1950" t="s">
        <v>1217</v>
      </c>
      <c r="D26" s="214" t="s">
        <v>1096</v>
      </c>
      <c r="E26" s="922">
        <v>12660</v>
      </c>
      <c r="F26" s="923">
        <v>10762</v>
      </c>
      <c r="G26" s="57">
        <v>0</v>
      </c>
      <c r="H26" s="50">
        <f>SUM(E26-F26)</f>
        <v>1898</v>
      </c>
      <c r="I26" s="57">
        <f>SUM(I27:I28)</f>
        <v>0</v>
      </c>
      <c r="J26" s="58">
        <f>SUM(J27:J28)</f>
        <v>0</v>
      </c>
    </row>
    <row r="27" spans="1:10" ht="12.75">
      <c r="A27" s="1943"/>
      <c r="B27" s="953" t="s">
        <v>1099</v>
      </c>
      <c r="C27" s="1951"/>
      <c r="D27" s="215">
        <v>2014</v>
      </c>
      <c r="E27" s="53">
        <v>0</v>
      </c>
      <c r="F27" s="213"/>
      <c r="G27" s="213"/>
      <c r="H27" s="53">
        <v>0</v>
      </c>
      <c r="I27" s="53">
        <v>0</v>
      </c>
      <c r="J27" s="56">
        <v>0</v>
      </c>
    </row>
    <row r="28" spans="1:10" ht="13.5" thickBot="1">
      <c r="A28" s="1944"/>
      <c r="B28" s="924" t="s">
        <v>1100</v>
      </c>
      <c r="C28" s="1953"/>
      <c r="D28" s="785"/>
      <c r="E28" s="786">
        <v>0</v>
      </c>
      <c r="F28" s="787"/>
      <c r="G28" s="787"/>
      <c r="H28" s="786">
        <v>0</v>
      </c>
      <c r="I28" s="786">
        <v>0</v>
      </c>
      <c r="J28" s="788">
        <v>0</v>
      </c>
    </row>
    <row r="29" spans="1:10" ht="12.75">
      <c r="A29" s="1942" t="s">
        <v>5</v>
      </c>
      <c r="B29" s="947" t="s">
        <v>1101</v>
      </c>
      <c r="C29" s="1945" t="s">
        <v>1217</v>
      </c>
      <c r="D29" s="214" t="s">
        <v>1096</v>
      </c>
      <c r="E29" s="922">
        <v>64558</v>
      </c>
      <c r="F29" s="922">
        <v>58102</v>
      </c>
      <c r="G29" s="926">
        <v>0</v>
      </c>
      <c r="H29" s="922">
        <v>6456</v>
      </c>
      <c r="I29" s="57">
        <f>SUM(I30:I31)</f>
        <v>0</v>
      </c>
      <c r="J29" s="58">
        <f>SUM(J30:J31)</f>
        <v>1330</v>
      </c>
    </row>
    <row r="30" spans="1:10" ht="12.75">
      <c r="A30" s="1943"/>
      <c r="B30" s="927" t="s">
        <v>1102</v>
      </c>
      <c r="C30" s="1946"/>
      <c r="D30" s="1260">
        <v>2013</v>
      </c>
      <c r="E30" s="929">
        <v>64558</v>
      </c>
      <c r="F30" s="928"/>
      <c r="G30" s="928"/>
      <c r="H30" s="929"/>
      <c r="I30" s="53">
        <v>0</v>
      </c>
      <c r="J30" s="56">
        <v>1330</v>
      </c>
    </row>
    <row r="31" spans="1:10" ht="13.5" thickBot="1">
      <c r="A31" s="1944"/>
      <c r="B31" s="930" t="s">
        <v>1103</v>
      </c>
      <c r="C31" s="1947"/>
      <c r="D31" s="1261">
        <v>2014</v>
      </c>
      <c r="E31" s="931"/>
      <c r="F31" s="931"/>
      <c r="G31" s="931"/>
      <c r="H31" s="931"/>
      <c r="I31" s="786">
        <v>0</v>
      </c>
      <c r="J31" s="788">
        <v>0</v>
      </c>
    </row>
    <row r="32" spans="1:10" ht="12.75">
      <c r="A32" s="1942" t="s">
        <v>233</v>
      </c>
      <c r="B32" s="925" t="s">
        <v>1104</v>
      </c>
      <c r="C32" s="1945" t="s">
        <v>1217</v>
      </c>
      <c r="D32" s="214" t="s">
        <v>1096</v>
      </c>
      <c r="E32" s="932">
        <v>25398</v>
      </c>
      <c r="F32" s="933">
        <v>20000</v>
      </c>
      <c r="G32" s="933">
        <v>0</v>
      </c>
      <c r="H32" s="933">
        <f>SUM(E32-F32)</f>
        <v>5398</v>
      </c>
      <c r="I32" s="57">
        <f>SUM(I33:I34)</f>
        <v>0</v>
      </c>
      <c r="J32" s="58">
        <f>SUM(J33:J34)</f>
        <v>145</v>
      </c>
    </row>
    <row r="33" spans="1:10" ht="12.75">
      <c r="A33" s="1943"/>
      <c r="B33" s="934" t="s">
        <v>1105</v>
      </c>
      <c r="C33" s="1946"/>
      <c r="D33" s="1260">
        <v>2013</v>
      </c>
      <c r="E33" s="935">
        <v>25398</v>
      </c>
      <c r="F33" s="935"/>
      <c r="G33" s="935"/>
      <c r="H33" s="935"/>
      <c r="I33" s="53">
        <v>0</v>
      </c>
      <c r="J33" s="56">
        <v>145</v>
      </c>
    </row>
    <row r="34" spans="1:10" ht="13.5" thickBot="1">
      <c r="A34" s="1948"/>
      <c r="B34" s="936" t="s">
        <v>1106</v>
      </c>
      <c r="C34" s="1949"/>
      <c r="D34" s="1262">
        <v>2014</v>
      </c>
      <c r="E34" s="790"/>
      <c r="F34" s="790"/>
      <c r="G34" s="790"/>
      <c r="H34" s="790"/>
      <c r="I34" s="55">
        <v>0</v>
      </c>
      <c r="J34" s="59">
        <v>0</v>
      </c>
    </row>
    <row r="35" spans="1:10" ht="12.75">
      <c r="A35" s="1939" t="s">
        <v>236</v>
      </c>
      <c r="B35" s="938" t="s">
        <v>1107</v>
      </c>
      <c r="C35" s="1941" t="s">
        <v>1217</v>
      </c>
      <c r="D35" s="939" t="s">
        <v>1096</v>
      </c>
      <c r="E35" s="940">
        <v>8399</v>
      </c>
      <c r="F35" s="940">
        <v>6910</v>
      </c>
      <c r="G35" s="940">
        <v>0</v>
      </c>
      <c r="H35" s="940">
        <f>SUM(E35-F35)</f>
        <v>1489</v>
      </c>
      <c r="I35" s="941">
        <f>SUM(I36:I36)</f>
        <v>0</v>
      </c>
      <c r="J35" s="942">
        <f>SUM(J36:J36)</f>
        <v>0</v>
      </c>
    </row>
    <row r="36" spans="1:10" ht="13.5" thickBot="1">
      <c r="A36" s="1940"/>
      <c r="B36" s="943" t="s">
        <v>1106</v>
      </c>
      <c r="C36" s="1941"/>
      <c r="D36" s="1265">
        <v>2014</v>
      </c>
      <c r="E36" s="944">
        <v>8399</v>
      </c>
      <c r="F36" s="944"/>
      <c r="G36" s="944"/>
      <c r="H36" s="944"/>
      <c r="I36" s="53">
        <v>0</v>
      </c>
      <c r="J36" s="56">
        <v>0</v>
      </c>
    </row>
    <row r="37" spans="1:10" ht="12.75" customHeight="1">
      <c r="A37" s="1933" t="s">
        <v>242</v>
      </c>
      <c r="B37" s="925" t="s">
        <v>1140</v>
      </c>
      <c r="C37" s="1936" t="s">
        <v>1217</v>
      </c>
      <c r="D37" s="214" t="s">
        <v>1096</v>
      </c>
      <c r="E37" s="922">
        <v>21930</v>
      </c>
      <c r="F37" s="922">
        <v>21930</v>
      </c>
      <c r="G37" s="922">
        <v>0</v>
      </c>
      <c r="H37" s="922">
        <v>0</v>
      </c>
      <c r="I37" s="57">
        <f>SUM(I38:I39)</f>
        <v>0</v>
      </c>
      <c r="J37" s="58">
        <f>SUM(J38:J39)</f>
        <v>0</v>
      </c>
    </row>
    <row r="38" spans="1:10" ht="12.75">
      <c r="A38" s="1934"/>
      <c r="B38" s="927" t="s">
        <v>1141</v>
      </c>
      <c r="C38" s="1937"/>
      <c r="D38" s="1263">
        <v>2013</v>
      </c>
      <c r="E38" s="945"/>
      <c r="F38" s="945"/>
      <c r="G38" s="945"/>
      <c r="H38" s="945"/>
      <c r="I38" s="53">
        <v>0</v>
      </c>
      <c r="J38" s="56">
        <v>0</v>
      </c>
    </row>
    <row r="39" spans="1:10" ht="13.5" thickBot="1">
      <c r="A39" s="1935"/>
      <c r="B39" s="946"/>
      <c r="C39" s="1938"/>
      <c r="D39" s="1264">
        <v>2014</v>
      </c>
      <c r="E39" s="937"/>
      <c r="F39" s="937"/>
      <c r="G39" s="937"/>
      <c r="H39" s="937"/>
      <c r="I39" s="55">
        <v>0</v>
      </c>
      <c r="J39" s="59">
        <v>0</v>
      </c>
    </row>
  </sheetData>
  <sheetProtection/>
  <mergeCells count="22">
    <mergeCell ref="C16:C17"/>
    <mergeCell ref="A16:A17"/>
    <mergeCell ref="A1:K1"/>
    <mergeCell ref="A6:I6"/>
    <mergeCell ref="C12:C15"/>
    <mergeCell ref="B12:B15"/>
    <mergeCell ref="A12:A15"/>
    <mergeCell ref="I10:J10"/>
    <mergeCell ref="A19:A22"/>
    <mergeCell ref="C19:C22"/>
    <mergeCell ref="A26:A28"/>
    <mergeCell ref="C26:C28"/>
    <mergeCell ref="A23:A25"/>
    <mergeCell ref="C23:C25"/>
    <mergeCell ref="A37:A39"/>
    <mergeCell ref="C37:C39"/>
    <mergeCell ref="A35:A36"/>
    <mergeCell ref="C35:C36"/>
    <mergeCell ref="A29:A31"/>
    <mergeCell ref="C29:C31"/>
    <mergeCell ref="A32:A34"/>
    <mergeCell ref="C32:C34"/>
  </mergeCells>
  <printOptions/>
  <pageMargins left="1.63" right="0.75" top="1" bottom="1" header="0.5" footer="0.5"/>
  <pageSetup fitToHeight="1" fitToWidth="1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140625" style="0" customWidth="1"/>
    <col min="2" max="2" width="33.00390625" style="0" customWidth="1"/>
    <col min="3" max="3" width="11.421875" style="0" customWidth="1"/>
    <col min="4" max="4" width="12.28125" style="0" customWidth="1"/>
    <col min="5" max="5" width="10.140625" style="0" customWidth="1"/>
  </cols>
  <sheetData>
    <row r="1" spans="2:12" ht="12.75">
      <c r="B1" s="79" t="s">
        <v>867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5" ht="14.25">
      <c r="B2" s="23"/>
      <c r="C2" s="23"/>
      <c r="D2" s="23"/>
      <c r="E2" s="9"/>
    </row>
    <row r="3" spans="2:5" ht="14.25">
      <c r="B3" s="23"/>
      <c r="C3" s="23"/>
      <c r="D3" s="23"/>
      <c r="E3" s="9"/>
    </row>
    <row r="4" spans="2:5" ht="15">
      <c r="B4" s="36"/>
      <c r="C4" s="24"/>
      <c r="D4" s="24"/>
      <c r="E4" s="9"/>
    </row>
    <row r="5" spans="2:5" ht="15.75">
      <c r="B5" s="1968" t="s">
        <v>68</v>
      </c>
      <c r="C5" s="1968"/>
      <c r="D5" s="1968"/>
      <c r="E5" s="1968"/>
    </row>
    <row r="6" spans="2:5" ht="14.25">
      <c r="B6" s="5"/>
      <c r="C6" s="5"/>
      <c r="D6" s="5"/>
      <c r="E6" s="9"/>
    </row>
    <row r="7" spans="2:5" ht="14.25">
      <c r="B7" s="5"/>
      <c r="C7" s="5"/>
      <c r="D7" s="5"/>
      <c r="E7" s="9"/>
    </row>
    <row r="8" spans="2:5" ht="14.25">
      <c r="B8" s="5"/>
      <c r="C8" s="5"/>
      <c r="D8" s="5"/>
      <c r="E8" s="9"/>
    </row>
    <row r="9" spans="1:6" ht="14.25">
      <c r="A9" s="10"/>
      <c r="B9" s="5"/>
      <c r="C9" s="5"/>
      <c r="D9" s="5"/>
      <c r="E9" s="37"/>
      <c r="F9" s="10"/>
    </row>
    <row r="10" spans="1:6" ht="15" thickBot="1">
      <c r="A10" s="10"/>
      <c r="B10" s="5"/>
      <c r="C10" s="5"/>
      <c r="D10" s="1872" t="s">
        <v>1151</v>
      </c>
      <c r="E10" s="1872"/>
      <c r="F10" s="10"/>
    </row>
    <row r="11" spans="1:6" ht="24" customHeight="1">
      <c r="A11" s="10"/>
      <c r="B11" s="1966" t="s">
        <v>1197</v>
      </c>
      <c r="C11" s="1973">
        <v>2013</v>
      </c>
      <c r="D11" s="1969">
        <v>2014</v>
      </c>
      <c r="E11" s="1971">
        <v>2015</v>
      </c>
      <c r="F11" s="11"/>
    </row>
    <row r="12" spans="1:6" ht="21.75" customHeight="1" thickBot="1">
      <c r="A12" s="10"/>
      <c r="B12" s="1967"/>
      <c r="C12" s="1974"/>
      <c r="D12" s="1970"/>
      <c r="E12" s="1972"/>
      <c r="F12" s="10"/>
    </row>
    <row r="13" spans="1:6" ht="14.25">
      <c r="A13" s="10"/>
      <c r="B13" s="83" t="s">
        <v>199</v>
      </c>
      <c r="C13" s="26">
        <v>1212</v>
      </c>
      <c r="D13" s="1588">
        <v>700</v>
      </c>
      <c r="E13" s="38">
        <v>700</v>
      </c>
      <c r="F13" s="10"/>
    </row>
    <row r="14" spans="1:6" ht="14.25">
      <c r="A14" s="10"/>
      <c r="B14" s="82" t="s">
        <v>1198</v>
      </c>
      <c r="C14" s="13">
        <v>522</v>
      </c>
      <c r="D14" s="1589">
        <v>468</v>
      </c>
      <c r="E14" s="12">
        <v>337</v>
      </c>
      <c r="F14" s="10"/>
    </row>
    <row r="15" spans="1:6" ht="14.25">
      <c r="A15" s="10"/>
      <c r="B15" s="84" t="s">
        <v>968</v>
      </c>
      <c r="C15" s="13">
        <v>38</v>
      </c>
      <c r="D15" s="15"/>
      <c r="E15" s="39"/>
      <c r="F15" s="10"/>
    </row>
    <row r="16" spans="1:6" ht="15" thickBot="1">
      <c r="A16" s="10"/>
      <c r="B16" s="85" t="s">
        <v>969</v>
      </c>
      <c r="C16" s="27">
        <v>84</v>
      </c>
      <c r="D16" s="40"/>
      <c r="E16" s="41"/>
      <c r="F16" s="10"/>
    </row>
    <row r="17" spans="1:6" ht="15.75" thickBot="1">
      <c r="A17" s="10"/>
      <c r="B17" s="81" t="s">
        <v>1155</v>
      </c>
      <c r="C17" s="25">
        <f>SUM(C13:C16)</f>
        <v>1856</v>
      </c>
      <c r="D17" s="4">
        <v>1080</v>
      </c>
      <c r="E17" s="17">
        <f>SUM(E13:E16)</f>
        <v>1037</v>
      </c>
      <c r="F17" s="10"/>
    </row>
    <row r="18" spans="1:6" ht="12.75">
      <c r="A18" s="10"/>
      <c r="B18" s="10"/>
      <c r="C18" s="10"/>
      <c r="D18" s="10"/>
      <c r="E18" s="10"/>
      <c r="F18" s="10"/>
    </row>
    <row r="19" spans="1:6" ht="12.75">
      <c r="A19" s="10"/>
      <c r="B19" s="10"/>
      <c r="C19" s="10"/>
      <c r="D19" s="10"/>
      <c r="E19" s="10"/>
      <c r="F19" s="10"/>
    </row>
    <row r="20" spans="1:6" ht="12.75">
      <c r="A20" s="10"/>
      <c r="B20" s="10"/>
      <c r="C20" s="10"/>
      <c r="D20" s="10"/>
      <c r="E20" s="10"/>
      <c r="F20" s="10"/>
    </row>
    <row r="21" spans="1:6" ht="12.75">
      <c r="A21" s="10"/>
      <c r="B21" s="10"/>
      <c r="C21" s="10"/>
      <c r="D21" s="10"/>
      <c r="E21" s="10"/>
      <c r="F21" s="10"/>
    </row>
  </sheetData>
  <sheetProtection/>
  <mergeCells count="6">
    <mergeCell ref="B11:B12"/>
    <mergeCell ref="B5:E5"/>
    <mergeCell ref="D11:D12"/>
    <mergeCell ref="E11:E12"/>
    <mergeCell ref="C11:C12"/>
    <mergeCell ref="D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35.57421875" style="22" customWidth="1"/>
    <col min="3" max="4" width="8.7109375" style="22" customWidth="1"/>
    <col min="5" max="5" width="8.421875" style="22" customWidth="1"/>
    <col min="6" max="6" width="9.140625" style="22" customWidth="1"/>
    <col min="7" max="7" width="9.421875" style="22" customWidth="1"/>
    <col min="8" max="8" width="9.00390625" style="22" customWidth="1"/>
    <col min="9" max="9" width="8.7109375" style="22" customWidth="1"/>
    <col min="10" max="10" width="8.140625" style="22" customWidth="1"/>
  </cols>
  <sheetData>
    <row r="1" spans="2:10" ht="12.75">
      <c r="B1" s="1928" t="s">
        <v>866</v>
      </c>
      <c r="C1" s="1928"/>
      <c r="D1" s="1928"/>
      <c r="E1" s="1928"/>
      <c r="F1" s="1928"/>
      <c r="G1" s="1928"/>
      <c r="H1" s="1928"/>
      <c r="I1" s="1928"/>
      <c r="J1" s="1928"/>
    </row>
    <row r="2" spans="2:4" ht="15">
      <c r="B2" s="1330"/>
      <c r="C2" s="1330"/>
      <c r="D2" s="1331"/>
    </row>
    <row r="3" spans="2:4" ht="15.75">
      <c r="B3" s="1332" t="s">
        <v>903</v>
      </c>
      <c r="C3" s="1330"/>
      <c r="D3" s="1331"/>
    </row>
    <row r="4" spans="2:4" ht="15.75">
      <c r="B4" s="1332"/>
      <c r="C4" s="1330"/>
      <c r="D4" s="1331"/>
    </row>
    <row r="5" spans="2:4" ht="15.75">
      <c r="B5" s="1332"/>
      <c r="C5" s="1330"/>
      <c r="D5" s="1331"/>
    </row>
    <row r="6" spans="2:10" ht="15.75" thickBot="1">
      <c r="B6" s="170"/>
      <c r="C6" s="170"/>
      <c r="D6" s="170"/>
      <c r="I6" s="1872" t="s">
        <v>1151</v>
      </c>
      <c r="J6" s="1872"/>
    </row>
    <row r="7" spans="2:10" ht="15.75" thickBot="1">
      <c r="B7" s="1333" t="s">
        <v>904</v>
      </c>
      <c r="C7" s="1334">
        <v>2013</v>
      </c>
      <c r="D7" s="1334">
        <v>2014</v>
      </c>
      <c r="E7" s="1334">
        <v>2015</v>
      </c>
      <c r="F7" s="1334">
        <v>2016</v>
      </c>
      <c r="G7" s="1334">
        <v>2017</v>
      </c>
      <c r="H7" s="1334">
        <v>2018</v>
      </c>
      <c r="I7" s="1334">
        <v>2019</v>
      </c>
      <c r="J7" s="1335">
        <v>2020</v>
      </c>
    </row>
    <row r="8" spans="2:10" ht="15" thickBot="1">
      <c r="B8" s="1336" t="s">
        <v>905</v>
      </c>
      <c r="C8" s="1343">
        <v>1074</v>
      </c>
      <c r="D8" s="1343">
        <v>1074</v>
      </c>
      <c r="E8" s="1343">
        <v>1074</v>
      </c>
      <c r="F8" s="1343">
        <v>1074</v>
      </c>
      <c r="G8" s="1343">
        <v>1074</v>
      </c>
      <c r="H8" s="1343">
        <v>1074</v>
      </c>
      <c r="I8" s="1344">
        <v>1074</v>
      </c>
      <c r="J8" s="1345">
        <v>1074</v>
      </c>
    </row>
    <row r="9" spans="2:10" ht="15" thickBot="1">
      <c r="B9" s="1336" t="s">
        <v>906</v>
      </c>
      <c r="C9" s="1343">
        <v>1000</v>
      </c>
      <c r="D9" s="1343">
        <v>0</v>
      </c>
      <c r="E9" s="1343">
        <v>0</v>
      </c>
      <c r="F9" s="1343">
        <v>0</v>
      </c>
      <c r="G9" s="1343">
        <v>0</v>
      </c>
      <c r="H9" s="1343">
        <v>0</v>
      </c>
      <c r="I9" s="1344">
        <v>0</v>
      </c>
      <c r="J9" s="1345">
        <v>0</v>
      </c>
    </row>
    <row r="10" spans="2:10" ht="15" thickBot="1">
      <c r="B10" s="1337" t="s">
        <v>907</v>
      </c>
      <c r="C10" s="1346">
        <v>150</v>
      </c>
      <c r="D10" s="1346">
        <v>150</v>
      </c>
      <c r="E10" s="1346">
        <v>150</v>
      </c>
      <c r="F10" s="1346">
        <v>150</v>
      </c>
      <c r="G10" s="1346">
        <v>0</v>
      </c>
      <c r="H10" s="1346">
        <v>0</v>
      </c>
      <c r="I10" s="1347">
        <v>0</v>
      </c>
      <c r="J10" s="1348">
        <v>0</v>
      </c>
    </row>
    <row r="11" spans="2:10" ht="15.75" thickBot="1">
      <c r="B11" s="1338" t="s">
        <v>1158</v>
      </c>
      <c r="C11" s="1349">
        <f aca="true" t="shared" si="0" ref="C11:J11">SUM(C7:C10)</f>
        <v>4237</v>
      </c>
      <c r="D11" s="1349">
        <f t="shared" si="0"/>
        <v>3238</v>
      </c>
      <c r="E11" s="1349">
        <f t="shared" si="0"/>
        <v>3239</v>
      </c>
      <c r="F11" s="1349">
        <f t="shared" si="0"/>
        <v>3240</v>
      </c>
      <c r="G11" s="1349">
        <f t="shared" si="0"/>
        <v>3091</v>
      </c>
      <c r="H11" s="1349">
        <f t="shared" si="0"/>
        <v>3092</v>
      </c>
      <c r="I11" s="1349">
        <f t="shared" si="0"/>
        <v>3093</v>
      </c>
      <c r="J11" s="1350">
        <f t="shared" si="0"/>
        <v>3094</v>
      </c>
    </row>
    <row r="12" spans="2:10" ht="14.25">
      <c r="B12" s="1339"/>
      <c r="C12" s="1340"/>
      <c r="D12" s="1340"/>
      <c r="E12" s="1340"/>
      <c r="F12" s="1340"/>
      <c r="G12" s="1340"/>
      <c r="H12" s="1340"/>
      <c r="I12" s="1341"/>
      <c r="J12" s="1341"/>
    </row>
    <row r="13" spans="2:4" ht="15">
      <c r="B13" s="1331" t="s">
        <v>908</v>
      </c>
      <c r="C13" s="21"/>
      <c r="D13" s="21"/>
    </row>
    <row r="14" spans="2:10" ht="14.25">
      <c r="B14" s="1975" t="s">
        <v>909</v>
      </c>
      <c r="C14" s="1975"/>
      <c r="D14" s="1975"/>
      <c r="E14" s="1975"/>
      <c r="F14" s="1975"/>
      <c r="G14" s="1975"/>
      <c r="H14" s="1975"/>
      <c r="I14" s="1975"/>
      <c r="J14" s="1975"/>
    </row>
    <row r="15" spans="2:10" ht="14.25">
      <c r="B15" s="1975" t="s">
        <v>910</v>
      </c>
      <c r="C15" s="1975"/>
      <c r="D15" s="1975"/>
      <c r="E15" s="1975"/>
      <c r="F15" s="1975"/>
      <c r="G15" s="1975"/>
      <c r="H15" s="1975"/>
      <c r="I15" s="1975"/>
      <c r="J15" s="1975"/>
    </row>
    <row r="16" spans="2:10" ht="14.25">
      <c r="B16" s="1975" t="s">
        <v>911</v>
      </c>
      <c r="C16" s="1975"/>
      <c r="D16" s="1975"/>
      <c r="E16" s="1975"/>
      <c r="F16" s="1975"/>
      <c r="G16" s="1975"/>
      <c r="H16" s="1975"/>
      <c r="I16" s="1975"/>
      <c r="J16" s="1975"/>
    </row>
    <row r="17" spans="2:10" ht="14.25">
      <c r="B17" s="1975" t="s">
        <v>912</v>
      </c>
      <c r="C17" s="1975"/>
      <c r="D17" s="1975"/>
      <c r="E17" s="1975"/>
      <c r="F17" s="1975"/>
      <c r="G17" s="1975"/>
      <c r="H17" s="1975"/>
      <c r="I17" s="1975"/>
      <c r="J17" s="1975"/>
    </row>
    <row r="18" spans="2:10" ht="14.25">
      <c r="B18" s="1342" t="s">
        <v>913</v>
      </c>
      <c r="C18" s="1342"/>
      <c r="D18" s="1342"/>
      <c r="E18" s="1342"/>
      <c r="F18" s="1342"/>
      <c r="G18" s="1342"/>
      <c r="H18" s="1342"/>
      <c r="I18" s="1342"/>
      <c r="J18" s="1342"/>
    </row>
    <row r="19" spans="2:10" ht="14.25">
      <c r="B19" s="1975"/>
      <c r="C19" s="1975"/>
      <c r="D19" s="1975"/>
      <c r="E19" s="1975"/>
      <c r="F19" s="1975"/>
      <c r="G19" s="1975"/>
      <c r="H19" s="1975"/>
      <c r="I19" s="1975"/>
      <c r="J19" s="1975"/>
    </row>
    <row r="20" ht="14.25">
      <c r="B20" s="22" t="s">
        <v>914</v>
      </c>
    </row>
    <row r="21" ht="14.25">
      <c r="B21" s="22" t="s">
        <v>915</v>
      </c>
    </row>
    <row r="22" ht="14.25">
      <c r="B22" s="22" t="s">
        <v>916</v>
      </c>
    </row>
    <row r="24" ht="14.25">
      <c r="B24" s="22" t="s">
        <v>917</v>
      </c>
    </row>
    <row r="25" ht="14.25">
      <c r="B25" s="22" t="s">
        <v>918</v>
      </c>
    </row>
    <row r="26" spans="2:4" ht="14.25">
      <c r="B26" s="21"/>
      <c r="C26" s="21"/>
      <c r="D26" s="21"/>
    </row>
    <row r="27" spans="2:4" ht="14.25">
      <c r="B27" s="21"/>
      <c r="C27" s="21"/>
      <c r="D27" s="21"/>
    </row>
  </sheetData>
  <sheetProtection/>
  <mergeCells count="7">
    <mergeCell ref="B16:J16"/>
    <mergeCell ref="B17:J17"/>
    <mergeCell ref="B19:J19"/>
    <mergeCell ref="B1:J1"/>
    <mergeCell ref="I6:J6"/>
    <mergeCell ref="B14:J14"/>
    <mergeCell ref="B15:J1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1.00390625" style="0" customWidth="1"/>
    <col min="2" max="2" width="20.7109375" style="67" customWidth="1"/>
    <col min="3" max="3" width="20.57421875" style="0" customWidth="1"/>
  </cols>
  <sheetData>
    <row r="1" spans="1:9" ht="12.75">
      <c r="A1" s="70" t="s">
        <v>865</v>
      </c>
      <c r="B1" s="70"/>
      <c r="C1" s="70"/>
      <c r="D1" s="70"/>
      <c r="E1" s="70"/>
      <c r="F1" s="70"/>
      <c r="G1" s="70"/>
      <c r="H1" s="70"/>
      <c r="I1" s="70"/>
    </row>
    <row r="2" spans="1:3" ht="15">
      <c r="A2" s="1351"/>
      <c r="B2" s="1352"/>
      <c r="C2" s="22"/>
    </row>
    <row r="3" spans="1:3" ht="15.75">
      <c r="A3" s="1976" t="s">
        <v>919</v>
      </c>
      <c r="B3" s="1976"/>
      <c r="C3" s="1976"/>
    </row>
    <row r="4" spans="1:3" ht="14.25">
      <c r="A4" s="1353"/>
      <c r="B4" s="1352"/>
      <c r="C4" s="22"/>
    </row>
    <row r="5" spans="1:3" ht="14.25">
      <c r="A5" s="1353"/>
      <c r="B5" s="1352"/>
      <c r="C5" s="22"/>
    </row>
    <row r="6" spans="1:3" ht="15" thickBot="1">
      <c r="A6" s="22"/>
      <c r="B6" s="1977" t="s">
        <v>1151</v>
      </c>
      <c r="C6" s="1977"/>
    </row>
    <row r="7" spans="1:3" ht="30.75" thickBot="1">
      <c r="A7" s="1354" t="s">
        <v>1153</v>
      </c>
      <c r="B7" s="1355" t="s">
        <v>920</v>
      </c>
      <c r="C7" s="1356" t="s">
        <v>931</v>
      </c>
    </row>
    <row r="8" spans="1:3" ht="29.25" thickBot="1">
      <c r="A8" s="1357" t="s">
        <v>921</v>
      </c>
      <c r="B8" s="1358"/>
      <c r="C8" s="1359"/>
    </row>
    <row r="9" spans="1:3" ht="29.25" thickBot="1">
      <c r="A9" s="1360" t="s">
        <v>922</v>
      </c>
      <c r="B9" s="1361"/>
      <c r="C9" s="1362"/>
    </row>
    <row r="10" spans="1:3" ht="29.25" thickBot="1">
      <c r="A10" s="1357" t="s">
        <v>923</v>
      </c>
      <c r="B10" s="1358"/>
      <c r="C10" s="1359">
        <f>SUM(C11:C13)</f>
        <v>17451</v>
      </c>
    </row>
    <row r="11" spans="1:3" ht="42.75">
      <c r="A11" s="1363" t="s">
        <v>924</v>
      </c>
      <c r="B11" s="1364" t="s">
        <v>932</v>
      </c>
      <c r="C11" s="1365">
        <v>2193</v>
      </c>
    </row>
    <row r="12" spans="1:3" ht="14.25">
      <c r="A12" s="1366" t="s">
        <v>925</v>
      </c>
      <c r="B12" s="1367" t="s">
        <v>933</v>
      </c>
      <c r="C12" s="1368">
        <v>654</v>
      </c>
    </row>
    <row r="13" spans="1:3" ht="29.25" thickBot="1">
      <c r="A13" s="1369" t="s">
        <v>926</v>
      </c>
      <c r="B13" s="1370" t="s">
        <v>927</v>
      </c>
      <c r="C13" s="1371">
        <v>14604</v>
      </c>
    </row>
    <row r="14" spans="1:3" ht="29.25" thickBot="1">
      <c r="A14" s="1357" t="s">
        <v>928</v>
      </c>
      <c r="B14" s="1358"/>
      <c r="C14" s="1359"/>
    </row>
    <row r="15" spans="1:3" ht="29.25" thickBot="1">
      <c r="A15" s="1360" t="s">
        <v>929</v>
      </c>
      <c r="B15" s="1358"/>
      <c r="C15" s="1359"/>
    </row>
    <row r="16" spans="1:3" ht="15.75" thickBot="1">
      <c r="A16" s="1372" t="s">
        <v>930</v>
      </c>
      <c r="B16" s="1373"/>
      <c r="C16" s="1374">
        <f>SUM(C8+C9+C10+C14+C15)</f>
        <v>17451</v>
      </c>
    </row>
    <row r="17" ht="15.75">
      <c r="A17" s="1375"/>
    </row>
  </sheetData>
  <sheetProtection/>
  <mergeCells count="2">
    <mergeCell ref="A3:C3"/>
    <mergeCell ref="B6:C6"/>
  </mergeCells>
  <printOptions/>
  <pageMargins left="1.53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3"/>
  <sheetViews>
    <sheetView zoomScalePageLayoutView="0" workbookViewId="0" topLeftCell="A1">
      <pane xSplit="5" ySplit="6" topLeftCell="Q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R5" sqref="R5"/>
    </sheetView>
  </sheetViews>
  <sheetFormatPr defaultColWidth="9.140625" defaultRowHeight="12.75"/>
  <cols>
    <col min="1" max="1" width="6.28125" style="467" bestFit="1" customWidth="1"/>
    <col min="2" max="2" width="34.140625" style="0" customWidth="1"/>
    <col min="3" max="3" width="21.140625" style="0" customWidth="1"/>
    <col min="4" max="4" width="10.421875" style="0" customWidth="1"/>
    <col min="5" max="5" width="12.7109375" style="102" bestFit="1" customWidth="1"/>
    <col min="6" max="6" width="11.421875" style="0" customWidth="1"/>
    <col min="7" max="7" width="10.7109375" style="0" customWidth="1"/>
    <col min="8" max="8" width="11.28125" style="0" customWidth="1"/>
    <col min="9" max="9" width="11.421875" style="0" customWidth="1"/>
    <col min="10" max="10" width="11.00390625" style="0" customWidth="1"/>
    <col min="11" max="11" width="11.421875" style="0" bestFit="1" customWidth="1"/>
    <col min="12" max="12" width="11.140625" style="735" customWidth="1"/>
    <col min="13" max="13" width="13.421875" style="0" customWidth="1"/>
    <col min="14" max="14" width="10.140625" style="0" bestFit="1" customWidth="1"/>
    <col min="15" max="15" width="11.8515625" style="0" customWidth="1"/>
    <col min="17" max="17" width="9.8515625" style="0" bestFit="1" customWidth="1"/>
    <col min="18" max="18" width="12.00390625" style="0" customWidth="1"/>
    <col min="19" max="19" width="11.140625" style="0" bestFit="1" customWidth="1"/>
    <col min="20" max="20" width="10.140625" style="10" bestFit="1" customWidth="1"/>
    <col min="21" max="28" width="9.140625" style="10" customWidth="1"/>
  </cols>
  <sheetData>
    <row r="1" spans="4:19" ht="12.75">
      <c r="D1" s="67"/>
      <c r="H1" s="604"/>
      <c r="L1" s="709"/>
      <c r="R1" s="1869" t="s">
        <v>347</v>
      </c>
      <c r="S1" s="1869"/>
    </row>
    <row r="2" spans="2:19" ht="13.5" thickBot="1">
      <c r="B2" s="600"/>
      <c r="C2" s="600"/>
      <c r="D2" s="600"/>
      <c r="E2" s="600"/>
      <c r="F2" s="600"/>
      <c r="G2" s="600"/>
      <c r="H2" s="605"/>
      <c r="I2" s="600"/>
      <c r="J2" s="600"/>
      <c r="K2" s="600"/>
      <c r="L2" s="710"/>
      <c r="M2" s="600"/>
      <c r="N2" s="600"/>
      <c r="O2" s="600"/>
      <c r="P2" s="600"/>
      <c r="Q2" s="600"/>
      <c r="R2" s="600"/>
      <c r="S2" s="600"/>
    </row>
    <row r="3" spans="1:20" ht="48.75" thickBot="1">
      <c r="A3" s="606" t="s">
        <v>348</v>
      </c>
      <c r="B3" s="607" t="s">
        <v>1153</v>
      </c>
      <c r="C3" s="607" t="s">
        <v>210</v>
      </c>
      <c r="D3" s="608" t="s">
        <v>1262</v>
      </c>
      <c r="E3" s="609" t="s">
        <v>1158</v>
      </c>
      <c r="F3" s="610" t="s">
        <v>1288</v>
      </c>
      <c r="G3" s="607" t="s">
        <v>349</v>
      </c>
      <c r="H3" s="611" t="s">
        <v>1164</v>
      </c>
      <c r="I3" s="607" t="s">
        <v>1061</v>
      </c>
      <c r="J3" s="607" t="s">
        <v>1199</v>
      </c>
      <c r="K3" s="608" t="s">
        <v>350</v>
      </c>
      <c r="L3" s="711" t="s">
        <v>1529</v>
      </c>
      <c r="M3" s="612" t="s">
        <v>1291</v>
      </c>
      <c r="N3" s="610" t="s">
        <v>351</v>
      </c>
      <c r="O3" s="607" t="s">
        <v>352</v>
      </c>
      <c r="P3" s="607" t="s">
        <v>353</v>
      </c>
      <c r="Q3" s="607" t="s">
        <v>785</v>
      </c>
      <c r="R3" s="608" t="s">
        <v>1447</v>
      </c>
      <c r="S3" s="612" t="s">
        <v>354</v>
      </c>
      <c r="T3" s="1316"/>
    </row>
    <row r="4" spans="1:20" ht="12.75">
      <c r="A4" s="606"/>
      <c r="B4" s="473"/>
      <c r="C4" s="473"/>
      <c r="D4" s="473"/>
      <c r="E4" s="477"/>
      <c r="F4" s="473"/>
      <c r="G4" s="473"/>
      <c r="H4" s="613"/>
      <c r="I4" s="473"/>
      <c r="J4" s="473"/>
      <c r="K4" s="473"/>
      <c r="L4" s="712"/>
      <c r="M4" s="473"/>
      <c r="N4" s="473"/>
      <c r="O4" s="473"/>
      <c r="P4" s="473"/>
      <c r="Q4" s="473"/>
      <c r="R4" s="473"/>
      <c r="S4" s="473"/>
      <c r="T4" s="1316"/>
    </row>
    <row r="5" spans="2:20" ht="13.5" thickBot="1">
      <c r="B5" s="553" t="s">
        <v>1523</v>
      </c>
      <c r="C5" s="554"/>
      <c r="D5" s="555"/>
      <c r="E5" s="1310"/>
      <c r="F5" s="557"/>
      <c r="G5" s="557"/>
      <c r="H5" s="557"/>
      <c r="I5" s="557"/>
      <c r="J5" s="557"/>
      <c r="K5" s="557"/>
      <c r="L5" s="713"/>
      <c r="M5" s="557"/>
      <c r="N5" s="558"/>
      <c r="O5" s="558"/>
      <c r="P5" s="558"/>
      <c r="Q5" s="558"/>
      <c r="R5" s="558"/>
      <c r="S5" s="558" t="s">
        <v>786</v>
      </c>
      <c r="T5" s="1316"/>
    </row>
    <row r="6" spans="1:20" ht="13.5" thickBot="1">
      <c r="A6" s="614"/>
      <c r="B6" s="615" t="s">
        <v>222</v>
      </c>
      <c r="C6" s="482" t="s">
        <v>223</v>
      </c>
      <c r="D6" s="616">
        <v>41275</v>
      </c>
      <c r="E6" s="522">
        <f aca="true" t="shared" si="0" ref="E6:E69">SUM(M6+S6)</f>
        <v>711127000</v>
      </c>
      <c r="F6" s="617">
        <v>236934000</v>
      </c>
      <c r="G6" s="618">
        <v>58751000</v>
      </c>
      <c r="H6" s="618">
        <v>204272000</v>
      </c>
      <c r="I6" s="618">
        <v>34378000</v>
      </c>
      <c r="J6" s="618">
        <v>90180000</v>
      </c>
      <c r="K6" s="619">
        <v>0</v>
      </c>
      <c r="L6" s="714">
        <v>90000</v>
      </c>
      <c r="M6" s="489">
        <f aca="true" t="shared" si="1" ref="M6:M27">SUM(F6:L6)</f>
        <v>624605000</v>
      </c>
      <c r="N6" s="617">
        <v>8000000</v>
      </c>
      <c r="O6" s="618">
        <v>67238000</v>
      </c>
      <c r="P6" s="618">
        <v>0</v>
      </c>
      <c r="Q6" s="618">
        <v>0</v>
      </c>
      <c r="R6" s="619">
        <v>11284000</v>
      </c>
      <c r="S6" s="522">
        <f aca="true" t="shared" si="2" ref="S6:S13">SUM(N6:R6)</f>
        <v>86522000</v>
      </c>
      <c r="T6" s="1316"/>
    </row>
    <row r="7" spans="2:20" ht="13.5" thickBot="1">
      <c r="B7" s="615" t="s">
        <v>1219</v>
      </c>
      <c r="C7" s="482"/>
      <c r="D7" s="616"/>
      <c r="E7" s="522">
        <f t="shared" si="0"/>
        <v>306920000</v>
      </c>
      <c r="F7" s="617"/>
      <c r="G7" s="618"/>
      <c r="H7" s="618"/>
      <c r="I7" s="618"/>
      <c r="J7" s="618"/>
      <c r="K7" s="619">
        <v>306920000</v>
      </c>
      <c r="L7" s="714"/>
      <c r="M7" s="489">
        <f t="shared" si="1"/>
        <v>306920000</v>
      </c>
      <c r="N7" s="617"/>
      <c r="O7" s="618"/>
      <c r="P7" s="618"/>
      <c r="Q7" s="618"/>
      <c r="R7" s="619"/>
      <c r="S7" s="522">
        <f t="shared" si="2"/>
        <v>0</v>
      </c>
      <c r="T7" s="1316"/>
    </row>
    <row r="8" spans="1:20" ht="12.75">
      <c r="A8" s="467" t="s">
        <v>4</v>
      </c>
      <c r="B8" s="490" t="s">
        <v>227</v>
      </c>
      <c r="C8" s="491" t="s">
        <v>228</v>
      </c>
      <c r="D8" s="620"/>
      <c r="E8" s="1303">
        <f t="shared" si="0"/>
        <v>418071</v>
      </c>
      <c r="F8" s="621"/>
      <c r="G8" s="516"/>
      <c r="H8" s="516"/>
      <c r="I8" s="516"/>
      <c r="J8" s="516"/>
      <c r="K8" s="622"/>
      <c r="L8" s="715">
        <v>418071</v>
      </c>
      <c r="M8" s="493">
        <f t="shared" si="1"/>
        <v>418071</v>
      </c>
      <c r="N8" s="621"/>
      <c r="O8" s="516"/>
      <c r="P8" s="516"/>
      <c r="Q8" s="516"/>
      <c r="R8" s="622"/>
      <c r="S8" s="632">
        <f t="shared" si="2"/>
        <v>0</v>
      </c>
      <c r="T8" s="1316"/>
    </row>
    <row r="9" spans="1:20" ht="12.75">
      <c r="A9" s="467" t="s">
        <v>229</v>
      </c>
      <c r="B9" s="500" t="s">
        <v>230</v>
      </c>
      <c r="C9" s="501" t="s">
        <v>228</v>
      </c>
      <c r="D9" s="623"/>
      <c r="E9" s="1301">
        <f t="shared" si="0"/>
        <v>799719</v>
      </c>
      <c r="F9" s="624"/>
      <c r="G9" s="625"/>
      <c r="H9" s="625"/>
      <c r="I9" s="625"/>
      <c r="J9" s="625"/>
      <c r="K9" s="626"/>
      <c r="L9" s="716">
        <v>799719</v>
      </c>
      <c r="M9" s="503">
        <f t="shared" si="1"/>
        <v>799719</v>
      </c>
      <c r="N9" s="624"/>
      <c r="O9" s="625"/>
      <c r="P9" s="625"/>
      <c r="Q9" s="625"/>
      <c r="R9" s="626"/>
      <c r="S9" s="959">
        <f t="shared" si="2"/>
        <v>0</v>
      </c>
      <c r="T9" s="1316"/>
    </row>
    <row r="10" spans="1:20" ht="12.75">
      <c r="A10" s="467" t="s">
        <v>236</v>
      </c>
      <c r="B10" s="500" t="s">
        <v>237</v>
      </c>
      <c r="C10" s="501" t="s">
        <v>238</v>
      </c>
      <c r="D10" s="623"/>
      <c r="E10" s="1301">
        <f t="shared" si="0"/>
        <v>786384</v>
      </c>
      <c r="F10" s="624"/>
      <c r="G10" s="625"/>
      <c r="H10" s="625"/>
      <c r="I10" s="625"/>
      <c r="J10" s="625"/>
      <c r="K10" s="626"/>
      <c r="L10" s="716">
        <v>786384</v>
      </c>
      <c r="M10" s="503">
        <f t="shared" si="1"/>
        <v>786384</v>
      </c>
      <c r="N10" s="624"/>
      <c r="O10" s="625"/>
      <c r="P10" s="625"/>
      <c r="Q10" s="625"/>
      <c r="R10" s="626"/>
      <c r="S10" s="959">
        <f t="shared" si="2"/>
        <v>0</v>
      </c>
      <c r="T10" s="1316"/>
    </row>
    <row r="11" spans="1:20" ht="12.75">
      <c r="A11" s="467" t="s">
        <v>242</v>
      </c>
      <c r="B11" s="500" t="s">
        <v>243</v>
      </c>
      <c r="C11" s="501" t="s">
        <v>244</v>
      </c>
      <c r="D11" s="623"/>
      <c r="E11" s="1301">
        <f t="shared" si="0"/>
        <v>829056</v>
      </c>
      <c r="F11" s="624"/>
      <c r="G11" s="625"/>
      <c r="H11" s="625"/>
      <c r="I11" s="625"/>
      <c r="J11" s="625"/>
      <c r="K11" s="626"/>
      <c r="L11" s="716">
        <v>829056</v>
      </c>
      <c r="M11" s="503">
        <f t="shared" si="1"/>
        <v>829056</v>
      </c>
      <c r="N11" s="624"/>
      <c r="O11" s="625"/>
      <c r="P11" s="625"/>
      <c r="Q11" s="625"/>
      <c r="R11" s="626"/>
      <c r="S11" s="959">
        <f t="shared" si="2"/>
        <v>0</v>
      </c>
      <c r="T11" s="1316"/>
    </row>
    <row r="12" spans="1:20" ht="12.75">
      <c r="A12" s="467" t="s">
        <v>248</v>
      </c>
      <c r="B12" s="500" t="s">
        <v>249</v>
      </c>
      <c r="C12" s="501" t="s">
        <v>250</v>
      </c>
      <c r="D12" s="536"/>
      <c r="E12" s="1301">
        <f t="shared" si="0"/>
        <v>800608</v>
      </c>
      <c r="F12" s="627"/>
      <c r="G12" s="628"/>
      <c r="H12" s="628"/>
      <c r="I12" s="628"/>
      <c r="J12" s="628"/>
      <c r="K12" s="628"/>
      <c r="L12" s="717">
        <v>800608</v>
      </c>
      <c r="M12" s="503">
        <f t="shared" si="1"/>
        <v>800608</v>
      </c>
      <c r="N12" s="627"/>
      <c r="O12" s="506"/>
      <c r="P12" s="628"/>
      <c r="Q12" s="506"/>
      <c r="R12" s="628"/>
      <c r="S12" s="959">
        <f t="shared" si="2"/>
        <v>0</v>
      </c>
      <c r="T12" s="1316"/>
    </row>
    <row r="13" spans="1:20" ht="12.75">
      <c r="A13" s="467" t="s">
        <v>251</v>
      </c>
      <c r="B13" s="538" t="s">
        <v>355</v>
      </c>
      <c r="C13" s="573" t="s">
        <v>356</v>
      </c>
      <c r="D13" s="629"/>
      <c r="E13" s="632">
        <f t="shared" si="0"/>
        <v>0</v>
      </c>
      <c r="F13" s="630"/>
      <c r="G13" s="631"/>
      <c r="H13" s="631"/>
      <c r="I13" s="631"/>
      <c r="J13" s="631"/>
      <c r="K13" s="631"/>
      <c r="L13" s="718"/>
      <c r="M13" s="503">
        <f t="shared" si="1"/>
        <v>0</v>
      </c>
      <c r="N13" s="630"/>
      <c r="O13" s="496"/>
      <c r="P13" s="631"/>
      <c r="Q13" s="496"/>
      <c r="R13" s="631"/>
      <c r="S13" s="959">
        <f t="shared" si="2"/>
        <v>0</v>
      </c>
      <c r="T13" s="1316"/>
    </row>
    <row r="14" spans="1:20" ht="12.75">
      <c r="A14" s="511"/>
      <c r="B14" s="490" t="s">
        <v>252</v>
      </c>
      <c r="C14" s="573" t="s">
        <v>356</v>
      </c>
      <c r="D14" s="620"/>
      <c r="E14" s="632">
        <f t="shared" si="0"/>
        <v>99492000</v>
      </c>
      <c r="F14" s="621"/>
      <c r="G14" s="516"/>
      <c r="H14" s="516"/>
      <c r="I14" s="516"/>
      <c r="J14" s="516"/>
      <c r="K14" s="516"/>
      <c r="L14" s="719">
        <v>8465000</v>
      </c>
      <c r="M14" s="493">
        <f>SUM(F14:L14)</f>
        <v>8465000</v>
      </c>
      <c r="N14" s="621"/>
      <c r="O14" s="516"/>
      <c r="P14" s="516"/>
      <c r="Q14" s="516"/>
      <c r="R14" s="622">
        <v>91027000</v>
      </c>
      <c r="S14" s="632">
        <f aca="true" t="shared" si="3" ref="S14:S27">SUM(N14:R14)</f>
        <v>91027000</v>
      </c>
      <c r="T14" s="1316"/>
    </row>
    <row r="15" spans="1:20" ht="12.75">
      <c r="A15" s="467" t="s">
        <v>257</v>
      </c>
      <c r="B15" s="633" t="s">
        <v>357</v>
      </c>
      <c r="C15" s="573" t="s">
        <v>259</v>
      </c>
      <c r="D15" s="620"/>
      <c r="E15" s="1303">
        <f t="shared" si="0"/>
        <v>0</v>
      </c>
      <c r="F15" s="621">
        <v>1109400</v>
      </c>
      <c r="G15" s="516">
        <v>300000</v>
      </c>
      <c r="H15" s="516"/>
      <c r="I15" s="516"/>
      <c r="J15" s="516"/>
      <c r="K15" s="622"/>
      <c r="L15" s="715">
        <v>-1409400</v>
      </c>
      <c r="M15" s="493">
        <f t="shared" si="1"/>
        <v>0</v>
      </c>
      <c r="N15" s="621"/>
      <c r="O15" s="516"/>
      <c r="P15" s="516"/>
      <c r="Q15" s="516"/>
      <c r="R15" s="622"/>
      <c r="S15" s="632">
        <f t="shared" si="3"/>
        <v>0</v>
      </c>
      <c r="T15" s="1316"/>
    </row>
    <row r="16" spans="1:20" ht="12.75">
      <c r="A16" s="467" t="s">
        <v>257</v>
      </c>
      <c r="B16" s="633" t="s">
        <v>358</v>
      </c>
      <c r="C16" s="573" t="s">
        <v>259</v>
      </c>
      <c r="D16" s="620"/>
      <c r="E16" s="1303">
        <f t="shared" si="0"/>
        <v>1409400</v>
      </c>
      <c r="F16" s="621"/>
      <c r="G16" s="516"/>
      <c r="H16" s="516"/>
      <c r="I16" s="516"/>
      <c r="J16" s="516"/>
      <c r="K16" s="622">
        <v>1409400</v>
      </c>
      <c r="L16" s="715"/>
      <c r="M16" s="493">
        <f t="shared" si="1"/>
        <v>1409400</v>
      </c>
      <c r="N16" s="621"/>
      <c r="O16" s="516"/>
      <c r="P16" s="516"/>
      <c r="Q16" s="516"/>
      <c r="R16" s="622"/>
      <c r="S16" s="632">
        <f t="shared" si="3"/>
        <v>0</v>
      </c>
      <c r="T16" s="1316"/>
    </row>
    <row r="17" spans="1:20" ht="12.75">
      <c r="A17" s="467" t="s">
        <v>359</v>
      </c>
      <c r="B17" s="538" t="s">
        <v>360</v>
      </c>
      <c r="C17" s="573" t="s">
        <v>361</v>
      </c>
      <c r="D17" s="623"/>
      <c r="E17" s="1301">
        <f t="shared" si="0"/>
        <v>0</v>
      </c>
      <c r="F17" s="624"/>
      <c r="G17" s="625"/>
      <c r="H17" s="625"/>
      <c r="I17" s="625"/>
      <c r="J17" s="625"/>
      <c r="K17" s="626"/>
      <c r="L17" s="716"/>
      <c r="M17" s="503">
        <f t="shared" si="1"/>
        <v>0</v>
      </c>
      <c r="N17" s="624"/>
      <c r="O17" s="625">
        <v>508000</v>
      </c>
      <c r="P17" s="625"/>
      <c r="Q17" s="625"/>
      <c r="R17" s="626">
        <v>-508000</v>
      </c>
      <c r="S17" s="959">
        <f t="shared" si="3"/>
        <v>0</v>
      </c>
      <c r="T17" s="1316"/>
    </row>
    <row r="18" spans="1:20" ht="12.75">
      <c r="A18" s="467" t="s">
        <v>362</v>
      </c>
      <c r="B18" s="538" t="s">
        <v>363</v>
      </c>
      <c r="C18" s="573" t="s">
        <v>361</v>
      </c>
      <c r="D18" s="623"/>
      <c r="E18" s="1301">
        <f t="shared" si="0"/>
        <v>0</v>
      </c>
      <c r="F18" s="624"/>
      <c r="G18" s="625"/>
      <c r="H18" s="625"/>
      <c r="I18" s="625"/>
      <c r="J18" s="625"/>
      <c r="K18" s="626"/>
      <c r="L18" s="716"/>
      <c r="M18" s="503">
        <f t="shared" si="1"/>
        <v>0</v>
      </c>
      <c r="N18" s="624">
        <v>1800000</v>
      </c>
      <c r="O18" s="625"/>
      <c r="P18" s="625"/>
      <c r="Q18" s="625"/>
      <c r="R18" s="626">
        <v>-1800000</v>
      </c>
      <c r="S18" s="959">
        <f t="shared" si="3"/>
        <v>0</v>
      </c>
      <c r="T18" s="1316"/>
    </row>
    <row r="19" spans="1:20" ht="12.75">
      <c r="A19" s="467" t="s">
        <v>364</v>
      </c>
      <c r="B19" s="538" t="s">
        <v>365</v>
      </c>
      <c r="C19" s="573" t="s">
        <v>259</v>
      </c>
      <c r="D19" s="623"/>
      <c r="E19" s="1301">
        <f t="shared" si="0"/>
        <v>0</v>
      </c>
      <c r="F19" s="624"/>
      <c r="G19" s="625"/>
      <c r="H19" s="625">
        <v>5500000</v>
      </c>
      <c r="I19" s="625"/>
      <c r="J19" s="625"/>
      <c r="K19" s="626"/>
      <c r="L19" s="716">
        <v>-5500000</v>
      </c>
      <c r="M19" s="503">
        <f t="shared" si="1"/>
        <v>0</v>
      </c>
      <c r="N19" s="624"/>
      <c r="O19" s="625"/>
      <c r="P19" s="625"/>
      <c r="Q19" s="625"/>
      <c r="R19" s="626"/>
      <c r="S19" s="959">
        <f t="shared" si="3"/>
        <v>0</v>
      </c>
      <c r="T19" s="1316"/>
    </row>
    <row r="20" spans="1:20" ht="12.75">
      <c r="A20" s="467" t="s">
        <v>260</v>
      </c>
      <c r="B20" s="538" t="s">
        <v>261</v>
      </c>
      <c r="C20" s="573" t="s">
        <v>302</v>
      </c>
      <c r="D20" s="623"/>
      <c r="E20" s="1301">
        <f t="shared" si="0"/>
        <v>456965</v>
      </c>
      <c r="F20" s="624"/>
      <c r="G20" s="625"/>
      <c r="H20" s="625"/>
      <c r="I20" s="625"/>
      <c r="J20" s="625"/>
      <c r="K20" s="626"/>
      <c r="L20" s="716">
        <v>456965</v>
      </c>
      <c r="M20" s="503">
        <f>SUM(F20:L20)</f>
        <v>456965</v>
      </c>
      <c r="N20" s="624"/>
      <c r="O20" s="625"/>
      <c r="P20" s="625"/>
      <c r="Q20" s="625"/>
      <c r="R20" s="626"/>
      <c r="S20" s="959">
        <f t="shared" si="3"/>
        <v>0</v>
      </c>
      <c r="T20" s="1316"/>
    </row>
    <row r="21" spans="1:20" ht="12.75">
      <c r="A21" s="467" t="s">
        <v>366</v>
      </c>
      <c r="B21" s="634" t="s">
        <v>367</v>
      </c>
      <c r="C21" s="573" t="s">
        <v>361</v>
      </c>
      <c r="D21" s="623"/>
      <c r="E21" s="1301">
        <f t="shared" si="0"/>
        <v>0</v>
      </c>
      <c r="F21" s="635"/>
      <c r="G21" s="636"/>
      <c r="H21" s="625"/>
      <c r="I21" s="636"/>
      <c r="J21" s="636"/>
      <c r="K21" s="636"/>
      <c r="L21" s="720"/>
      <c r="M21" s="503">
        <f>SUM(F21:L21)</f>
        <v>0</v>
      </c>
      <c r="N21" s="635">
        <v>273050</v>
      </c>
      <c r="O21" s="636"/>
      <c r="P21" s="636"/>
      <c r="Q21" s="636"/>
      <c r="R21" s="637">
        <v>-273050</v>
      </c>
      <c r="S21" s="959">
        <f t="shared" si="3"/>
        <v>0</v>
      </c>
      <c r="T21" s="1316"/>
    </row>
    <row r="22" spans="1:20" ht="12.75">
      <c r="A22" s="467" t="s">
        <v>368</v>
      </c>
      <c r="B22" s="538" t="s">
        <v>369</v>
      </c>
      <c r="C22" s="573" t="s">
        <v>361</v>
      </c>
      <c r="D22" s="623"/>
      <c r="E22" s="1301">
        <f t="shared" si="0"/>
        <v>0</v>
      </c>
      <c r="F22" s="624"/>
      <c r="G22" s="625"/>
      <c r="H22" s="625"/>
      <c r="I22" s="625"/>
      <c r="J22" s="625"/>
      <c r="K22" s="626"/>
      <c r="L22" s="716"/>
      <c r="M22" s="503">
        <f t="shared" si="1"/>
        <v>0</v>
      </c>
      <c r="N22" s="624">
        <v>508000</v>
      </c>
      <c r="O22" s="625"/>
      <c r="P22" s="625"/>
      <c r="Q22" s="625"/>
      <c r="R22" s="626">
        <v>-508000</v>
      </c>
      <c r="S22" s="959">
        <f t="shared" si="3"/>
        <v>0</v>
      </c>
      <c r="T22" s="1316"/>
    </row>
    <row r="23" spans="1:20" ht="12.75">
      <c r="A23" s="467" t="s">
        <v>370</v>
      </c>
      <c r="B23" s="538" t="s">
        <v>371</v>
      </c>
      <c r="C23" s="573" t="s">
        <v>361</v>
      </c>
      <c r="D23" s="623"/>
      <c r="E23" s="1301">
        <f t="shared" si="0"/>
        <v>0</v>
      </c>
      <c r="F23" s="624"/>
      <c r="G23" s="625"/>
      <c r="H23" s="625"/>
      <c r="I23" s="625"/>
      <c r="J23" s="625"/>
      <c r="K23" s="626"/>
      <c r="L23" s="716"/>
      <c r="M23" s="503">
        <f t="shared" si="1"/>
        <v>0</v>
      </c>
      <c r="N23" s="624">
        <v>628650</v>
      </c>
      <c r="O23" s="625"/>
      <c r="P23" s="625"/>
      <c r="Q23" s="625"/>
      <c r="R23" s="626">
        <v>-628650</v>
      </c>
      <c r="S23" s="959">
        <f t="shared" si="3"/>
        <v>0</v>
      </c>
      <c r="T23" s="1316"/>
    </row>
    <row r="24" spans="1:20" ht="12.75">
      <c r="A24" s="467" t="s">
        <v>372</v>
      </c>
      <c r="B24" s="538" t="s">
        <v>373</v>
      </c>
      <c r="C24" s="573" t="s">
        <v>361</v>
      </c>
      <c r="D24" s="623"/>
      <c r="E24" s="1301">
        <f t="shared" si="0"/>
        <v>0</v>
      </c>
      <c r="F24" s="635"/>
      <c r="G24" s="636"/>
      <c r="H24" s="625"/>
      <c r="I24" s="636"/>
      <c r="J24" s="636"/>
      <c r="K24" s="637"/>
      <c r="L24" s="716"/>
      <c r="M24" s="503">
        <f t="shared" si="1"/>
        <v>0</v>
      </c>
      <c r="N24" s="635"/>
      <c r="O24" s="636"/>
      <c r="P24" s="636"/>
      <c r="Q24" s="636"/>
      <c r="R24" s="637"/>
      <c r="S24" s="959">
        <f t="shared" si="3"/>
        <v>0</v>
      </c>
      <c r="T24" s="1316"/>
    </row>
    <row r="25" spans="1:20" ht="12.75">
      <c r="A25" s="467" t="s">
        <v>374</v>
      </c>
      <c r="B25" s="538" t="s">
        <v>375</v>
      </c>
      <c r="C25" s="573" t="s">
        <v>361</v>
      </c>
      <c r="D25" s="623"/>
      <c r="E25" s="1301">
        <f t="shared" si="0"/>
        <v>0</v>
      </c>
      <c r="F25" s="624"/>
      <c r="G25" s="625"/>
      <c r="H25" s="625"/>
      <c r="I25" s="625"/>
      <c r="J25" s="625"/>
      <c r="K25" s="626"/>
      <c r="L25" s="716"/>
      <c r="M25" s="503">
        <f>SUM(F25:L25)</f>
        <v>0</v>
      </c>
      <c r="N25" s="624">
        <v>2300000</v>
      </c>
      <c r="O25" s="625"/>
      <c r="P25" s="625"/>
      <c r="Q25" s="625"/>
      <c r="R25" s="626">
        <v>-2300000</v>
      </c>
      <c r="S25" s="959">
        <f t="shared" si="3"/>
        <v>0</v>
      </c>
      <c r="T25" s="1316"/>
    </row>
    <row r="26" spans="1:20" ht="12.75">
      <c r="A26" s="467" t="s">
        <v>376</v>
      </c>
      <c r="B26" s="538" t="s">
        <v>377</v>
      </c>
      <c r="C26" s="573" t="s">
        <v>361</v>
      </c>
      <c r="D26" s="623"/>
      <c r="E26" s="1301">
        <f t="shared" si="0"/>
        <v>0</v>
      </c>
      <c r="F26" s="624"/>
      <c r="G26" s="625"/>
      <c r="H26" s="625"/>
      <c r="I26" s="625"/>
      <c r="J26" s="625"/>
      <c r="K26" s="626"/>
      <c r="L26" s="716"/>
      <c r="M26" s="503">
        <f t="shared" si="1"/>
        <v>0</v>
      </c>
      <c r="N26" s="624"/>
      <c r="O26" s="625">
        <v>800000</v>
      </c>
      <c r="P26" s="625"/>
      <c r="Q26" s="625"/>
      <c r="R26" s="626">
        <v>-800000</v>
      </c>
      <c r="S26" s="959">
        <f t="shared" si="3"/>
        <v>0</v>
      </c>
      <c r="T26" s="1316"/>
    </row>
    <row r="27" spans="1:20" ht="13.5" thickBot="1">
      <c r="A27" s="467" t="s">
        <v>263</v>
      </c>
      <c r="B27" s="490" t="s">
        <v>264</v>
      </c>
      <c r="C27" s="573"/>
      <c r="D27" s="623"/>
      <c r="E27" s="1301">
        <f t="shared" si="0"/>
        <v>15238407</v>
      </c>
      <c r="F27" s="624"/>
      <c r="G27" s="625"/>
      <c r="H27" s="625"/>
      <c r="I27" s="625"/>
      <c r="J27" s="625"/>
      <c r="K27" s="625"/>
      <c r="L27" s="720">
        <v>15238407</v>
      </c>
      <c r="M27" s="503">
        <f t="shared" si="1"/>
        <v>15238407</v>
      </c>
      <c r="N27" s="624"/>
      <c r="O27" s="625"/>
      <c r="P27" s="625"/>
      <c r="Q27" s="625"/>
      <c r="R27" s="626"/>
      <c r="S27" s="959">
        <f t="shared" si="3"/>
        <v>0</v>
      </c>
      <c r="T27" s="1316"/>
    </row>
    <row r="28" spans="1:20" ht="13.5" thickBot="1">
      <c r="A28" s="638"/>
      <c r="B28" s="547" t="s">
        <v>378</v>
      </c>
      <c r="C28" s="482" t="s">
        <v>379</v>
      </c>
      <c r="D28" s="639">
        <v>41087</v>
      </c>
      <c r="E28" s="663">
        <f t="shared" si="0"/>
        <v>1138277610</v>
      </c>
      <c r="F28" s="641">
        <f aca="true" t="shared" si="4" ref="F28:S28">SUM(F6:F27)</f>
        <v>238043400</v>
      </c>
      <c r="G28" s="642">
        <f t="shared" si="4"/>
        <v>59051000</v>
      </c>
      <c r="H28" s="642">
        <f t="shared" si="4"/>
        <v>209772000</v>
      </c>
      <c r="I28" s="642">
        <f t="shared" si="4"/>
        <v>34378000</v>
      </c>
      <c r="J28" s="642">
        <f t="shared" si="4"/>
        <v>90180000</v>
      </c>
      <c r="K28" s="643">
        <f t="shared" si="4"/>
        <v>308329400</v>
      </c>
      <c r="L28" s="721">
        <f t="shared" si="4"/>
        <v>20974810</v>
      </c>
      <c r="M28" s="640">
        <f t="shared" si="4"/>
        <v>960728610</v>
      </c>
      <c r="N28" s="641">
        <f>SUM(N6:N27)</f>
        <v>13509700</v>
      </c>
      <c r="O28" s="642">
        <f t="shared" si="4"/>
        <v>68546000</v>
      </c>
      <c r="P28" s="642">
        <f t="shared" si="4"/>
        <v>0</v>
      </c>
      <c r="Q28" s="642">
        <f t="shared" si="4"/>
        <v>0</v>
      </c>
      <c r="R28" s="642">
        <f t="shared" si="4"/>
        <v>95493300</v>
      </c>
      <c r="S28" s="663">
        <f t="shared" si="4"/>
        <v>177549000</v>
      </c>
      <c r="T28" s="1316"/>
    </row>
    <row r="29" spans="1:20" ht="12.75">
      <c r="A29" s="467" t="s">
        <v>271</v>
      </c>
      <c r="B29" s="490" t="s">
        <v>380</v>
      </c>
      <c r="C29" s="491" t="s">
        <v>381</v>
      </c>
      <c r="D29" s="644"/>
      <c r="E29" s="1303">
        <f t="shared" si="0"/>
        <v>800608</v>
      </c>
      <c r="F29" s="621"/>
      <c r="G29" s="516"/>
      <c r="H29" s="516"/>
      <c r="I29" s="516"/>
      <c r="J29" s="516"/>
      <c r="K29" s="622"/>
      <c r="L29" s="722">
        <v>800608</v>
      </c>
      <c r="M29" s="493">
        <f>SUM(F29:L29)</f>
        <v>800608</v>
      </c>
      <c r="N29" s="621"/>
      <c r="O29" s="516"/>
      <c r="P29" s="516"/>
      <c r="Q29" s="516"/>
      <c r="R29" s="622"/>
      <c r="S29" s="632">
        <f>SUM(N29:R29)</f>
        <v>0</v>
      </c>
      <c r="T29" s="1316"/>
    </row>
    <row r="30" spans="1:20" ht="13.5" thickBot="1">
      <c r="A30" s="467" t="s">
        <v>274</v>
      </c>
      <c r="B30" s="500" t="s">
        <v>382</v>
      </c>
      <c r="C30" s="501" t="s">
        <v>381</v>
      </c>
      <c r="D30" s="645"/>
      <c r="E30" s="1301">
        <f t="shared" si="0"/>
        <v>500500</v>
      </c>
      <c r="F30" s="624"/>
      <c r="G30" s="625"/>
      <c r="H30" s="625"/>
      <c r="I30" s="625"/>
      <c r="J30" s="625"/>
      <c r="K30" s="626"/>
      <c r="L30" s="723">
        <v>500500</v>
      </c>
      <c r="M30" s="503">
        <f>SUM(F30:L30)</f>
        <v>500500</v>
      </c>
      <c r="N30" s="624"/>
      <c r="O30" s="625"/>
      <c r="P30" s="625"/>
      <c r="Q30" s="625"/>
      <c r="R30" s="626"/>
      <c r="S30" s="959">
        <f>SUM(N30:R30)</f>
        <v>0</v>
      </c>
      <c r="T30" s="1316"/>
    </row>
    <row r="31" spans="1:20" ht="13.5" thickBot="1">
      <c r="A31" s="638"/>
      <c r="B31" s="547" t="s">
        <v>383</v>
      </c>
      <c r="C31" s="482" t="s">
        <v>384</v>
      </c>
      <c r="D31" s="639">
        <v>41090</v>
      </c>
      <c r="E31" s="663">
        <f t="shared" si="0"/>
        <v>1139578718</v>
      </c>
      <c r="F31" s="641">
        <f aca="true" t="shared" si="5" ref="F31:P31">SUM(F28:F30)</f>
        <v>238043400</v>
      </c>
      <c r="G31" s="643">
        <f t="shared" si="5"/>
        <v>59051000</v>
      </c>
      <c r="H31" s="643">
        <f t="shared" si="5"/>
        <v>209772000</v>
      </c>
      <c r="I31" s="643">
        <f t="shared" si="5"/>
        <v>34378000</v>
      </c>
      <c r="J31" s="643">
        <f t="shared" si="5"/>
        <v>90180000</v>
      </c>
      <c r="K31" s="643">
        <f t="shared" si="5"/>
        <v>308329400</v>
      </c>
      <c r="L31" s="724">
        <f t="shared" si="5"/>
        <v>22275918</v>
      </c>
      <c r="M31" s="640">
        <f t="shared" si="5"/>
        <v>962029718</v>
      </c>
      <c r="N31" s="641">
        <f t="shared" si="5"/>
        <v>13509700</v>
      </c>
      <c r="O31" s="642">
        <f t="shared" si="5"/>
        <v>68546000</v>
      </c>
      <c r="P31" s="642">
        <f t="shared" si="5"/>
        <v>0</v>
      </c>
      <c r="Q31" s="642">
        <f>SUM(Q27:Q30)</f>
        <v>0</v>
      </c>
      <c r="R31" s="643">
        <f>SUM(R28:R30)</f>
        <v>95493300</v>
      </c>
      <c r="S31" s="663">
        <f>SUM(S28:S30)</f>
        <v>177549000</v>
      </c>
      <c r="T31" s="1316"/>
    </row>
    <row r="32" spans="1:20" ht="12.75">
      <c r="A32" s="414" t="s">
        <v>280</v>
      </c>
      <c r="B32" s="646" t="s">
        <v>385</v>
      </c>
      <c r="C32" s="647" t="s">
        <v>282</v>
      </c>
      <c r="D32" s="648"/>
      <c r="E32" s="1300">
        <f t="shared" si="0"/>
        <v>802132</v>
      </c>
      <c r="F32" s="650"/>
      <c r="G32" s="651"/>
      <c r="H32" s="651"/>
      <c r="I32" s="651"/>
      <c r="J32" s="651"/>
      <c r="K32" s="651"/>
      <c r="L32" s="725">
        <v>802132</v>
      </c>
      <c r="M32" s="581">
        <f aca="true" t="shared" si="6" ref="M32:M95">SUM(F32:L32)</f>
        <v>802132</v>
      </c>
      <c r="N32" s="650"/>
      <c r="O32" s="653"/>
      <c r="P32" s="653"/>
      <c r="Q32" s="653"/>
      <c r="R32" s="651"/>
      <c r="S32" s="958">
        <f>SUM(N32:R32)</f>
        <v>0</v>
      </c>
      <c r="T32" s="1316"/>
    </row>
    <row r="33" spans="1:20" ht="12.75">
      <c r="A33" s="414" t="s">
        <v>286</v>
      </c>
      <c r="B33" s="500" t="s">
        <v>386</v>
      </c>
      <c r="C33" s="654" t="s">
        <v>288</v>
      </c>
      <c r="D33" s="655"/>
      <c r="E33" s="1301">
        <f t="shared" si="0"/>
        <v>281000</v>
      </c>
      <c r="F33" s="657"/>
      <c r="G33" s="658"/>
      <c r="H33" s="658"/>
      <c r="I33" s="658"/>
      <c r="J33" s="658"/>
      <c r="K33" s="658"/>
      <c r="L33" s="717">
        <v>281000</v>
      </c>
      <c r="M33" s="584">
        <f t="shared" si="6"/>
        <v>281000</v>
      </c>
      <c r="N33" s="657"/>
      <c r="O33" s="659"/>
      <c r="P33" s="659"/>
      <c r="Q33" s="659"/>
      <c r="R33" s="658"/>
      <c r="S33" s="959">
        <f>SUM(N33:R33)</f>
        <v>0</v>
      </c>
      <c r="T33" s="1316"/>
    </row>
    <row r="34" spans="1:20" ht="12.75">
      <c r="A34" s="414" t="s">
        <v>289</v>
      </c>
      <c r="B34" s="500" t="s">
        <v>387</v>
      </c>
      <c r="C34" s="654" t="s">
        <v>291</v>
      </c>
      <c r="D34" s="655"/>
      <c r="E34" s="1301">
        <f t="shared" si="0"/>
        <v>802132</v>
      </c>
      <c r="F34" s="657"/>
      <c r="G34" s="658"/>
      <c r="H34" s="658"/>
      <c r="I34" s="658"/>
      <c r="J34" s="658"/>
      <c r="K34" s="658"/>
      <c r="L34" s="717">
        <v>802132</v>
      </c>
      <c r="M34" s="584">
        <f t="shared" si="6"/>
        <v>802132</v>
      </c>
      <c r="N34" s="657"/>
      <c r="O34" s="659"/>
      <c r="P34" s="659"/>
      <c r="Q34" s="659"/>
      <c r="R34" s="658"/>
      <c r="S34" s="959">
        <f aca="true" t="shared" si="7" ref="S34:S97">SUM(N34:R34)</f>
        <v>0</v>
      </c>
      <c r="T34" s="1316"/>
    </row>
    <row r="35" spans="1:20" ht="12.75">
      <c r="A35" s="414" t="s">
        <v>292</v>
      </c>
      <c r="B35" s="500" t="s">
        <v>382</v>
      </c>
      <c r="C35" s="654" t="s">
        <v>388</v>
      </c>
      <c r="D35" s="655"/>
      <c r="E35" s="1301">
        <f t="shared" si="0"/>
        <v>5907500</v>
      </c>
      <c r="F35" s="657"/>
      <c r="G35" s="658"/>
      <c r="H35" s="658"/>
      <c r="I35" s="658"/>
      <c r="J35" s="658"/>
      <c r="K35" s="658"/>
      <c r="L35" s="717">
        <v>5907500</v>
      </c>
      <c r="M35" s="584">
        <f t="shared" si="6"/>
        <v>5907500</v>
      </c>
      <c r="N35" s="657"/>
      <c r="O35" s="659"/>
      <c r="P35" s="659"/>
      <c r="Q35" s="659"/>
      <c r="R35" s="658"/>
      <c r="S35" s="959">
        <f t="shared" si="7"/>
        <v>0</v>
      </c>
      <c r="T35" s="1316"/>
    </row>
    <row r="36" spans="1:20" ht="12.75">
      <c r="A36" s="414" t="s">
        <v>297</v>
      </c>
      <c r="B36" s="490" t="s">
        <v>264</v>
      </c>
      <c r="C36" s="660" t="s">
        <v>265</v>
      </c>
      <c r="D36" s="620"/>
      <c r="E36" s="1303">
        <f t="shared" si="0"/>
        <v>4517302</v>
      </c>
      <c r="F36" s="621"/>
      <c r="G36" s="516"/>
      <c r="H36" s="516"/>
      <c r="I36" s="516"/>
      <c r="J36" s="516"/>
      <c r="K36" s="516"/>
      <c r="L36" s="719">
        <v>4517302</v>
      </c>
      <c r="M36" s="661">
        <f t="shared" si="6"/>
        <v>4517302</v>
      </c>
      <c r="N36" s="621"/>
      <c r="O36" s="516"/>
      <c r="P36" s="516"/>
      <c r="Q36" s="516"/>
      <c r="R36" s="622"/>
      <c r="S36" s="959">
        <f t="shared" si="7"/>
        <v>0</v>
      </c>
      <c r="T36" s="1316"/>
    </row>
    <row r="37" spans="1:20" ht="12.75">
      <c r="A37" s="414" t="s">
        <v>298</v>
      </c>
      <c r="B37" s="500" t="s">
        <v>389</v>
      </c>
      <c r="C37" s="573" t="s">
        <v>390</v>
      </c>
      <c r="D37" s="536"/>
      <c r="E37" s="1301">
        <f t="shared" si="0"/>
        <v>1120762</v>
      </c>
      <c r="F37" s="662"/>
      <c r="G37" s="506"/>
      <c r="H37" s="506"/>
      <c r="I37" s="506"/>
      <c r="J37" s="506"/>
      <c r="K37" s="628"/>
      <c r="L37" s="726">
        <v>1120762</v>
      </c>
      <c r="M37" s="584">
        <f t="shared" si="6"/>
        <v>1120762</v>
      </c>
      <c r="N37" s="504"/>
      <c r="O37" s="506"/>
      <c r="P37" s="506"/>
      <c r="Q37" s="506"/>
      <c r="R37" s="628"/>
      <c r="S37" s="959">
        <f t="shared" si="7"/>
        <v>0</v>
      </c>
      <c r="T37" s="1316"/>
    </row>
    <row r="38" spans="1:20" ht="12.75">
      <c r="A38" s="414" t="s">
        <v>391</v>
      </c>
      <c r="B38" s="500" t="s">
        <v>392</v>
      </c>
      <c r="C38" s="573" t="s">
        <v>302</v>
      </c>
      <c r="D38" s="536"/>
      <c r="E38" s="1301">
        <f t="shared" si="0"/>
        <v>105625</v>
      </c>
      <c r="F38" s="662"/>
      <c r="G38" s="506"/>
      <c r="H38" s="506"/>
      <c r="I38" s="506"/>
      <c r="J38" s="506"/>
      <c r="K38" s="628"/>
      <c r="L38" s="726">
        <v>105625</v>
      </c>
      <c r="M38" s="656">
        <f t="shared" si="6"/>
        <v>105625</v>
      </c>
      <c r="N38" s="504"/>
      <c r="O38" s="506"/>
      <c r="P38" s="506"/>
      <c r="Q38" s="506"/>
      <c r="R38" s="628"/>
      <c r="S38" s="959">
        <f t="shared" si="7"/>
        <v>0</v>
      </c>
      <c r="T38" s="1316"/>
    </row>
    <row r="39" spans="1:20" ht="12.75">
      <c r="A39" s="414" t="s">
        <v>303</v>
      </c>
      <c r="B39" s="500" t="s">
        <v>393</v>
      </c>
      <c r="C39" s="573" t="s">
        <v>394</v>
      </c>
      <c r="D39" s="536"/>
      <c r="E39" s="1301">
        <f t="shared" si="0"/>
        <v>86610</v>
      </c>
      <c r="F39" s="662"/>
      <c r="G39" s="506"/>
      <c r="H39" s="506"/>
      <c r="I39" s="506"/>
      <c r="J39" s="506"/>
      <c r="K39" s="628"/>
      <c r="L39" s="726">
        <v>86610</v>
      </c>
      <c r="M39" s="656">
        <f t="shared" si="6"/>
        <v>86610</v>
      </c>
      <c r="N39" s="504"/>
      <c r="O39" s="506"/>
      <c r="P39" s="506"/>
      <c r="Q39" s="506"/>
      <c r="R39" s="628"/>
      <c r="S39" s="959">
        <f t="shared" si="7"/>
        <v>0</v>
      </c>
      <c r="T39" s="1316"/>
    </row>
    <row r="40" spans="1:20" ht="12.75">
      <c r="A40" s="414" t="s">
        <v>306</v>
      </c>
      <c r="B40" s="500" t="s">
        <v>395</v>
      </c>
      <c r="C40" s="573" t="s">
        <v>396</v>
      </c>
      <c r="D40" s="536"/>
      <c r="E40" s="1301">
        <f t="shared" si="0"/>
        <v>1000000</v>
      </c>
      <c r="F40" s="662"/>
      <c r="G40" s="506"/>
      <c r="H40" s="506"/>
      <c r="I40" s="506"/>
      <c r="J40" s="506"/>
      <c r="K40" s="628"/>
      <c r="L40" s="726"/>
      <c r="M40" s="656">
        <f t="shared" si="6"/>
        <v>0</v>
      </c>
      <c r="N40" s="504"/>
      <c r="O40" s="506"/>
      <c r="P40" s="506"/>
      <c r="Q40" s="506"/>
      <c r="R40" s="628">
        <v>1000000</v>
      </c>
      <c r="S40" s="959">
        <f t="shared" si="7"/>
        <v>1000000</v>
      </c>
      <c r="T40" s="1316"/>
    </row>
    <row r="41" spans="1:20" ht="12.75">
      <c r="A41" s="414" t="s">
        <v>309</v>
      </c>
      <c r="B41" s="500" t="s">
        <v>397</v>
      </c>
      <c r="C41" s="573" t="s">
        <v>398</v>
      </c>
      <c r="D41" s="536"/>
      <c r="E41" s="1301">
        <f t="shared" si="0"/>
        <v>30000</v>
      </c>
      <c r="F41" s="662"/>
      <c r="G41" s="506"/>
      <c r="H41" s="506"/>
      <c r="I41" s="506"/>
      <c r="J41" s="506"/>
      <c r="K41" s="628"/>
      <c r="L41" s="726"/>
      <c r="M41" s="656">
        <f t="shared" si="6"/>
        <v>0</v>
      </c>
      <c r="N41" s="504"/>
      <c r="O41" s="506"/>
      <c r="P41" s="506"/>
      <c r="Q41" s="506"/>
      <c r="R41" s="628">
        <v>30000</v>
      </c>
      <c r="S41" s="959">
        <f t="shared" si="7"/>
        <v>30000</v>
      </c>
      <c r="T41" s="1316"/>
    </row>
    <row r="42" spans="1:20" ht="12.75">
      <c r="A42" s="414" t="s">
        <v>312</v>
      </c>
      <c r="B42" s="500" t="s">
        <v>539</v>
      </c>
      <c r="C42" s="573" t="s">
        <v>398</v>
      </c>
      <c r="D42" s="536"/>
      <c r="E42" s="1301">
        <f t="shared" si="0"/>
        <v>497602</v>
      </c>
      <c r="F42" s="662"/>
      <c r="G42" s="506"/>
      <c r="H42" s="506"/>
      <c r="I42" s="506"/>
      <c r="J42" s="506"/>
      <c r="K42" s="628"/>
      <c r="L42" s="726"/>
      <c r="M42" s="656">
        <f t="shared" si="6"/>
        <v>0</v>
      </c>
      <c r="N42" s="504"/>
      <c r="O42" s="506"/>
      <c r="P42" s="506"/>
      <c r="Q42" s="506"/>
      <c r="R42" s="628">
        <v>497602</v>
      </c>
      <c r="S42" s="959">
        <f t="shared" si="7"/>
        <v>497602</v>
      </c>
      <c r="T42" s="1316"/>
    </row>
    <row r="43" spans="1:20" ht="12.75">
      <c r="A43" s="414" t="s">
        <v>313</v>
      </c>
      <c r="B43" s="500" t="s">
        <v>314</v>
      </c>
      <c r="C43" s="573" t="s">
        <v>399</v>
      </c>
      <c r="D43" s="536"/>
      <c r="E43" s="1301">
        <f t="shared" si="0"/>
        <v>0</v>
      </c>
      <c r="F43" s="662"/>
      <c r="G43" s="506"/>
      <c r="H43" s="506"/>
      <c r="I43" s="506"/>
      <c r="J43" s="506"/>
      <c r="K43" s="628">
        <v>1332865</v>
      </c>
      <c r="L43" s="726">
        <v>-1332865</v>
      </c>
      <c r="M43" s="656">
        <f t="shared" si="6"/>
        <v>0</v>
      </c>
      <c r="N43" s="504"/>
      <c r="O43" s="506"/>
      <c r="P43" s="506"/>
      <c r="Q43" s="506"/>
      <c r="R43" s="628"/>
      <c r="S43" s="959">
        <f t="shared" si="7"/>
        <v>0</v>
      </c>
      <c r="T43" s="1316"/>
    </row>
    <row r="44" spans="1:20" ht="12.75">
      <c r="A44" s="414" t="s">
        <v>313</v>
      </c>
      <c r="B44" s="500" t="s">
        <v>400</v>
      </c>
      <c r="C44" s="573" t="s">
        <v>315</v>
      </c>
      <c r="D44" s="536"/>
      <c r="E44" s="1301">
        <f t="shared" si="0"/>
        <v>1332865</v>
      </c>
      <c r="F44" s="662">
        <v>1049500</v>
      </c>
      <c r="G44" s="506">
        <v>283365</v>
      </c>
      <c r="H44" s="506"/>
      <c r="I44" s="506"/>
      <c r="J44" s="506"/>
      <c r="K44" s="628"/>
      <c r="L44" s="726"/>
      <c r="M44" s="656">
        <f t="shared" si="6"/>
        <v>1332865</v>
      </c>
      <c r="N44" s="504"/>
      <c r="O44" s="506"/>
      <c r="P44" s="506"/>
      <c r="Q44" s="506"/>
      <c r="R44" s="628"/>
      <c r="S44" s="959">
        <f t="shared" si="7"/>
        <v>0</v>
      </c>
      <c r="T44" s="1316"/>
    </row>
    <row r="45" spans="1:20" ht="12.75">
      <c r="A45" s="414" t="s">
        <v>316</v>
      </c>
      <c r="B45" s="500" t="s">
        <v>401</v>
      </c>
      <c r="C45" s="573" t="s">
        <v>402</v>
      </c>
      <c r="D45" s="536"/>
      <c r="E45" s="1301">
        <f t="shared" si="0"/>
        <v>0</v>
      </c>
      <c r="F45" s="662"/>
      <c r="G45" s="506"/>
      <c r="H45" s="506"/>
      <c r="I45" s="506"/>
      <c r="J45" s="506"/>
      <c r="K45" s="628">
        <v>1005840</v>
      </c>
      <c r="L45" s="726">
        <v>-1005840</v>
      </c>
      <c r="M45" s="656">
        <f t="shared" si="6"/>
        <v>0</v>
      </c>
      <c r="N45" s="504"/>
      <c r="O45" s="506"/>
      <c r="P45" s="506"/>
      <c r="Q45" s="506"/>
      <c r="R45" s="628"/>
      <c r="S45" s="959">
        <f t="shared" si="7"/>
        <v>0</v>
      </c>
      <c r="T45" s="1316"/>
    </row>
    <row r="46" spans="1:20" ht="12.75">
      <c r="A46" s="414" t="s">
        <v>316</v>
      </c>
      <c r="B46" s="500" t="s">
        <v>401</v>
      </c>
      <c r="C46" s="573" t="s">
        <v>402</v>
      </c>
      <c r="D46" s="536"/>
      <c r="E46" s="1301">
        <f t="shared" si="0"/>
        <v>1005840</v>
      </c>
      <c r="F46" s="662">
        <v>792000</v>
      </c>
      <c r="G46" s="506">
        <v>213840</v>
      </c>
      <c r="H46" s="506"/>
      <c r="I46" s="506"/>
      <c r="J46" s="506"/>
      <c r="K46" s="628"/>
      <c r="L46" s="726"/>
      <c r="M46" s="656">
        <f t="shared" si="6"/>
        <v>1005840</v>
      </c>
      <c r="N46" s="504"/>
      <c r="O46" s="506"/>
      <c r="P46" s="506"/>
      <c r="Q46" s="506"/>
      <c r="R46" s="628"/>
      <c r="S46" s="959">
        <f t="shared" si="7"/>
        <v>0</v>
      </c>
      <c r="T46" s="1316"/>
    </row>
    <row r="47" spans="1:20" ht="12.75">
      <c r="A47" s="414" t="s">
        <v>319</v>
      </c>
      <c r="B47" s="500" t="s">
        <v>320</v>
      </c>
      <c r="C47" s="573" t="s">
        <v>321</v>
      </c>
      <c r="D47" s="536"/>
      <c r="E47" s="1301">
        <f t="shared" si="0"/>
        <v>0</v>
      </c>
      <c r="F47" s="662"/>
      <c r="G47" s="506"/>
      <c r="H47" s="506"/>
      <c r="I47" s="506"/>
      <c r="J47" s="506"/>
      <c r="K47" s="628">
        <v>1138174</v>
      </c>
      <c r="L47" s="726">
        <v>-1138174</v>
      </c>
      <c r="M47" s="656">
        <f t="shared" si="6"/>
        <v>0</v>
      </c>
      <c r="N47" s="504"/>
      <c r="O47" s="506"/>
      <c r="P47" s="506"/>
      <c r="Q47" s="506"/>
      <c r="R47" s="628"/>
      <c r="S47" s="959">
        <f t="shared" si="7"/>
        <v>0</v>
      </c>
      <c r="T47" s="1316"/>
    </row>
    <row r="48" spans="1:20" ht="12.75">
      <c r="A48" s="414" t="s">
        <v>319</v>
      </c>
      <c r="B48" s="500" t="s">
        <v>320</v>
      </c>
      <c r="C48" s="573" t="s">
        <v>321</v>
      </c>
      <c r="D48" s="536"/>
      <c r="E48" s="1301">
        <f t="shared" si="0"/>
        <v>1138174</v>
      </c>
      <c r="F48" s="662">
        <v>896200</v>
      </c>
      <c r="G48" s="506">
        <v>241974</v>
      </c>
      <c r="H48" s="506"/>
      <c r="I48" s="506"/>
      <c r="J48" s="506"/>
      <c r="K48" s="628"/>
      <c r="L48" s="726"/>
      <c r="M48" s="656">
        <f t="shared" si="6"/>
        <v>1138174</v>
      </c>
      <c r="N48" s="504"/>
      <c r="O48" s="506"/>
      <c r="P48" s="506"/>
      <c r="Q48" s="506"/>
      <c r="R48" s="628"/>
      <c r="S48" s="959">
        <f t="shared" si="7"/>
        <v>0</v>
      </c>
      <c r="T48" s="1316"/>
    </row>
    <row r="49" spans="1:20" ht="12.75">
      <c r="A49" s="414" t="s">
        <v>322</v>
      </c>
      <c r="B49" s="500" t="s">
        <v>323</v>
      </c>
      <c r="C49" s="573" t="s">
        <v>324</v>
      </c>
      <c r="D49" s="536"/>
      <c r="E49" s="1301">
        <f t="shared" si="0"/>
        <v>0</v>
      </c>
      <c r="F49" s="662"/>
      <c r="G49" s="506"/>
      <c r="H49" s="506"/>
      <c r="I49" s="506"/>
      <c r="J49" s="506"/>
      <c r="K49" s="628">
        <v>2653665</v>
      </c>
      <c r="L49" s="726">
        <v>-2653665</v>
      </c>
      <c r="M49" s="656">
        <f t="shared" si="6"/>
        <v>0</v>
      </c>
      <c r="N49" s="504"/>
      <c r="O49" s="506"/>
      <c r="P49" s="506"/>
      <c r="Q49" s="506"/>
      <c r="R49" s="628"/>
      <c r="S49" s="959">
        <f t="shared" si="7"/>
        <v>0</v>
      </c>
      <c r="T49" s="1316"/>
    </row>
    <row r="50" spans="1:20" ht="12.75">
      <c r="A50" s="414" t="s">
        <v>322</v>
      </c>
      <c r="B50" s="500" t="s">
        <v>323</v>
      </c>
      <c r="C50" s="573" t="s">
        <v>324</v>
      </c>
      <c r="D50" s="536"/>
      <c r="E50" s="1301">
        <f t="shared" si="0"/>
        <v>2653665</v>
      </c>
      <c r="F50" s="662">
        <v>2089500</v>
      </c>
      <c r="G50" s="506">
        <v>564165</v>
      </c>
      <c r="H50" s="506"/>
      <c r="I50" s="506"/>
      <c r="J50" s="506"/>
      <c r="K50" s="628"/>
      <c r="L50" s="726"/>
      <c r="M50" s="656">
        <f t="shared" si="6"/>
        <v>2653665</v>
      </c>
      <c r="N50" s="504"/>
      <c r="O50" s="506"/>
      <c r="P50" s="506"/>
      <c r="Q50" s="506"/>
      <c r="R50" s="628"/>
      <c r="S50" s="959">
        <f t="shared" si="7"/>
        <v>0</v>
      </c>
      <c r="T50" s="1316"/>
    </row>
    <row r="51" spans="1:20" ht="12.75">
      <c r="A51" s="414" t="s">
        <v>403</v>
      </c>
      <c r="B51" s="500" t="s">
        <v>404</v>
      </c>
      <c r="C51" s="573" t="s">
        <v>405</v>
      </c>
      <c r="D51" s="536"/>
      <c r="E51" s="1301">
        <f t="shared" si="0"/>
        <v>0</v>
      </c>
      <c r="F51" s="662">
        <v>4174955</v>
      </c>
      <c r="G51" s="506">
        <v>1127240</v>
      </c>
      <c r="H51" s="506">
        <v>9389417</v>
      </c>
      <c r="I51" s="506"/>
      <c r="J51" s="506"/>
      <c r="K51" s="628"/>
      <c r="L51" s="726">
        <v>-14691612</v>
      </c>
      <c r="M51" s="656">
        <f t="shared" si="6"/>
        <v>0</v>
      </c>
      <c r="N51" s="504"/>
      <c r="O51" s="506"/>
      <c r="P51" s="506"/>
      <c r="Q51" s="506"/>
      <c r="R51" s="628"/>
      <c r="S51" s="959">
        <f t="shared" si="7"/>
        <v>0</v>
      </c>
      <c r="T51" s="1316"/>
    </row>
    <row r="52" spans="1:20" ht="12.75">
      <c r="A52" s="414" t="s">
        <v>406</v>
      </c>
      <c r="B52" s="500" t="s">
        <v>407</v>
      </c>
      <c r="C52" s="573" t="s">
        <v>408</v>
      </c>
      <c r="D52" s="536"/>
      <c r="E52" s="1301">
        <f t="shared" si="0"/>
        <v>0</v>
      </c>
      <c r="F52" s="662"/>
      <c r="G52" s="506"/>
      <c r="H52" s="506"/>
      <c r="I52" s="506"/>
      <c r="J52" s="506"/>
      <c r="K52" s="628"/>
      <c r="L52" s="726"/>
      <c r="M52" s="656">
        <f t="shared" si="6"/>
        <v>0</v>
      </c>
      <c r="N52" s="504">
        <v>128000</v>
      </c>
      <c r="O52" s="506"/>
      <c r="P52" s="506"/>
      <c r="Q52" s="506"/>
      <c r="R52" s="628">
        <v>-128000</v>
      </c>
      <c r="S52" s="959">
        <f t="shared" si="7"/>
        <v>0</v>
      </c>
      <c r="T52" s="1316"/>
    </row>
    <row r="53" spans="1:20" ht="12.75">
      <c r="A53" s="414" t="s">
        <v>409</v>
      </c>
      <c r="B53" s="500" t="s">
        <v>410</v>
      </c>
      <c r="C53" s="573" t="s">
        <v>411</v>
      </c>
      <c r="D53" s="536"/>
      <c r="E53" s="1301">
        <f t="shared" si="0"/>
        <v>0</v>
      </c>
      <c r="F53" s="662"/>
      <c r="G53" s="506"/>
      <c r="H53" s="506"/>
      <c r="I53" s="506"/>
      <c r="J53" s="506"/>
      <c r="K53" s="628"/>
      <c r="L53" s="726"/>
      <c r="M53" s="656">
        <f t="shared" si="6"/>
        <v>0</v>
      </c>
      <c r="N53" s="504">
        <v>150000</v>
      </c>
      <c r="O53" s="506"/>
      <c r="P53" s="506"/>
      <c r="Q53" s="506"/>
      <c r="R53" s="628">
        <v>-150000</v>
      </c>
      <c r="S53" s="959">
        <f t="shared" si="7"/>
        <v>0</v>
      </c>
      <c r="T53" s="1316"/>
    </row>
    <row r="54" spans="1:20" ht="12.75">
      <c r="A54" s="414" t="s">
        <v>412</v>
      </c>
      <c r="B54" s="500" t="s">
        <v>413</v>
      </c>
      <c r="C54" s="573" t="s">
        <v>408</v>
      </c>
      <c r="D54" s="536"/>
      <c r="E54" s="1301">
        <f t="shared" si="0"/>
        <v>0</v>
      </c>
      <c r="F54" s="662"/>
      <c r="G54" s="506"/>
      <c r="H54" s="506"/>
      <c r="I54" s="506"/>
      <c r="J54" s="506"/>
      <c r="K54" s="628"/>
      <c r="L54" s="726"/>
      <c r="M54" s="656">
        <f t="shared" si="6"/>
        <v>0</v>
      </c>
      <c r="N54" s="504">
        <v>135000</v>
      </c>
      <c r="O54" s="506"/>
      <c r="P54" s="506"/>
      <c r="Q54" s="506"/>
      <c r="R54" s="628">
        <v>-135000</v>
      </c>
      <c r="S54" s="959">
        <f t="shared" si="7"/>
        <v>0</v>
      </c>
      <c r="T54" s="1316"/>
    </row>
    <row r="55" spans="1:20" ht="12.75">
      <c r="A55" s="414" t="s">
        <v>414</v>
      </c>
      <c r="B55" s="500" t="s">
        <v>415</v>
      </c>
      <c r="C55" s="573" t="s">
        <v>416</v>
      </c>
      <c r="D55" s="536"/>
      <c r="E55" s="1301">
        <f t="shared" si="0"/>
        <v>0</v>
      </c>
      <c r="F55" s="662"/>
      <c r="G55" s="506"/>
      <c r="H55" s="506"/>
      <c r="I55" s="506"/>
      <c r="J55" s="506"/>
      <c r="K55" s="628"/>
      <c r="L55" s="726"/>
      <c r="M55" s="656">
        <f t="shared" si="6"/>
        <v>0</v>
      </c>
      <c r="N55" s="504"/>
      <c r="O55" s="506">
        <v>2300000</v>
      </c>
      <c r="P55" s="506"/>
      <c r="Q55" s="506"/>
      <c r="R55" s="628">
        <v>-2300000</v>
      </c>
      <c r="S55" s="959">
        <f t="shared" si="7"/>
        <v>0</v>
      </c>
      <c r="T55" s="1316"/>
    </row>
    <row r="56" spans="1:20" ht="12.75">
      <c r="A56" s="414" t="s">
        <v>325</v>
      </c>
      <c r="B56" s="500" t="s">
        <v>417</v>
      </c>
      <c r="C56" s="573" t="s">
        <v>418</v>
      </c>
      <c r="D56" s="536"/>
      <c r="E56" s="1301">
        <f t="shared" si="0"/>
        <v>0</v>
      </c>
      <c r="F56" s="662"/>
      <c r="G56" s="506"/>
      <c r="H56" s="506"/>
      <c r="I56" s="506"/>
      <c r="J56" s="506"/>
      <c r="K56" s="628">
        <v>1511000</v>
      </c>
      <c r="L56" s="726"/>
      <c r="M56" s="656">
        <f t="shared" si="6"/>
        <v>1511000</v>
      </c>
      <c r="N56" s="504"/>
      <c r="O56" s="506"/>
      <c r="P56" s="506"/>
      <c r="Q56" s="506"/>
      <c r="R56" s="628">
        <v>-1511000</v>
      </c>
      <c r="S56" s="959">
        <f t="shared" si="7"/>
        <v>-1511000</v>
      </c>
      <c r="T56" s="1316"/>
    </row>
    <row r="57" spans="1:20" ht="12.75">
      <c r="A57" s="414" t="s">
        <v>325</v>
      </c>
      <c r="B57" s="500" t="s">
        <v>417</v>
      </c>
      <c r="C57" s="573" t="s">
        <v>408</v>
      </c>
      <c r="D57" s="536"/>
      <c r="E57" s="1301">
        <f t="shared" si="0"/>
        <v>1511000</v>
      </c>
      <c r="F57" s="662"/>
      <c r="G57" s="506"/>
      <c r="H57" s="506"/>
      <c r="I57" s="506"/>
      <c r="J57" s="506"/>
      <c r="K57" s="628"/>
      <c r="L57" s="726"/>
      <c r="M57" s="656">
        <f t="shared" si="6"/>
        <v>0</v>
      </c>
      <c r="N57" s="504">
        <v>1511000</v>
      </c>
      <c r="O57" s="506"/>
      <c r="P57" s="506"/>
      <c r="Q57" s="506"/>
      <c r="R57" s="628"/>
      <c r="S57" s="959">
        <f t="shared" si="7"/>
        <v>1511000</v>
      </c>
      <c r="T57" s="1316"/>
    </row>
    <row r="58" spans="1:20" ht="12.75">
      <c r="A58" s="414" t="s">
        <v>328</v>
      </c>
      <c r="B58" s="500" t="s">
        <v>419</v>
      </c>
      <c r="C58" s="573" t="s">
        <v>418</v>
      </c>
      <c r="D58" s="536"/>
      <c r="E58" s="1301">
        <f t="shared" si="0"/>
        <v>0</v>
      </c>
      <c r="F58" s="662"/>
      <c r="G58" s="506"/>
      <c r="H58" s="506"/>
      <c r="I58" s="506"/>
      <c r="J58" s="506"/>
      <c r="K58" s="628">
        <v>555000</v>
      </c>
      <c r="L58" s="726"/>
      <c r="M58" s="656">
        <f t="shared" si="6"/>
        <v>555000</v>
      </c>
      <c r="N58" s="504"/>
      <c r="O58" s="506"/>
      <c r="P58" s="506"/>
      <c r="Q58" s="506"/>
      <c r="R58" s="628">
        <v>-555000</v>
      </c>
      <c r="S58" s="959">
        <f t="shared" si="7"/>
        <v>-555000</v>
      </c>
      <c r="T58" s="1316"/>
    </row>
    <row r="59" spans="1:20" ht="12.75">
      <c r="A59" s="414" t="s">
        <v>328</v>
      </c>
      <c r="B59" s="500" t="s">
        <v>419</v>
      </c>
      <c r="C59" s="573" t="s">
        <v>408</v>
      </c>
      <c r="D59" s="536"/>
      <c r="E59" s="1301">
        <f t="shared" si="0"/>
        <v>555000</v>
      </c>
      <c r="F59" s="662"/>
      <c r="G59" s="506"/>
      <c r="H59" s="506"/>
      <c r="I59" s="506"/>
      <c r="J59" s="506"/>
      <c r="K59" s="628"/>
      <c r="L59" s="726"/>
      <c r="M59" s="656">
        <f t="shared" si="6"/>
        <v>0</v>
      </c>
      <c r="N59" s="504">
        <v>555000</v>
      </c>
      <c r="O59" s="506"/>
      <c r="P59" s="506"/>
      <c r="Q59" s="506"/>
      <c r="R59" s="628"/>
      <c r="S59" s="959">
        <f t="shared" si="7"/>
        <v>555000</v>
      </c>
      <c r="T59" s="1316"/>
    </row>
    <row r="60" spans="1:20" ht="12.75">
      <c r="A60" s="414" t="s">
        <v>330</v>
      </c>
      <c r="B60" s="500" t="s">
        <v>420</v>
      </c>
      <c r="C60" s="573" t="s">
        <v>418</v>
      </c>
      <c r="D60" s="536"/>
      <c r="E60" s="1301">
        <f t="shared" si="0"/>
        <v>0</v>
      </c>
      <c r="F60" s="662"/>
      <c r="G60" s="506"/>
      <c r="H60" s="506"/>
      <c r="I60" s="506"/>
      <c r="J60" s="506"/>
      <c r="K60" s="628">
        <v>1524000</v>
      </c>
      <c r="L60" s="726"/>
      <c r="M60" s="656">
        <f t="shared" si="6"/>
        <v>1524000</v>
      </c>
      <c r="N60" s="504"/>
      <c r="O60" s="506"/>
      <c r="P60" s="506"/>
      <c r="Q60" s="506"/>
      <c r="R60" s="628">
        <v>-1524000</v>
      </c>
      <c r="S60" s="959">
        <f t="shared" si="7"/>
        <v>-1524000</v>
      </c>
      <c r="T60" s="1316"/>
    </row>
    <row r="61" spans="1:20" ht="12.75">
      <c r="A61" s="414" t="s">
        <v>330</v>
      </c>
      <c r="B61" s="500" t="s">
        <v>421</v>
      </c>
      <c r="C61" s="573" t="s">
        <v>422</v>
      </c>
      <c r="D61" s="536"/>
      <c r="E61" s="1301">
        <f t="shared" si="0"/>
        <v>1524000</v>
      </c>
      <c r="F61" s="662"/>
      <c r="G61" s="506"/>
      <c r="H61" s="506"/>
      <c r="I61" s="506"/>
      <c r="J61" s="506"/>
      <c r="K61" s="628"/>
      <c r="L61" s="726"/>
      <c r="M61" s="656">
        <f t="shared" si="6"/>
        <v>0</v>
      </c>
      <c r="N61" s="504">
        <v>1524000</v>
      </c>
      <c r="O61" s="506"/>
      <c r="P61" s="506"/>
      <c r="Q61" s="506"/>
      <c r="R61" s="628"/>
      <c r="S61" s="959">
        <f t="shared" si="7"/>
        <v>1524000</v>
      </c>
      <c r="T61" s="1316"/>
    </row>
    <row r="62" spans="1:20" ht="12.75">
      <c r="A62" s="414" t="s">
        <v>332</v>
      </c>
      <c r="B62" s="500" t="s">
        <v>423</v>
      </c>
      <c r="C62" s="573" t="s">
        <v>424</v>
      </c>
      <c r="D62" s="536"/>
      <c r="E62" s="1301">
        <f t="shared" si="0"/>
        <v>0</v>
      </c>
      <c r="F62" s="662"/>
      <c r="G62" s="506"/>
      <c r="H62" s="506"/>
      <c r="I62" s="506"/>
      <c r="J62" s="506"/>
      <c r="K62" s="628">
        <v>281000</v>
      </c>
      <c r="L62" s="726">
        <v>-281000</v>
      </c>
      <c r="M62" s="656">
        <f t="shared" si="6"/>
        <v>0</v>
      </c>
      <c r="N62" s="504"/>
      <c r="O62" s="506"/>
      <c r="P62" s="506"/>
      <c r="Q62" s="506"/>
      <c r="R62" s="628"/>
      <c r="S62" s="959">
        <f t="shared" si="7"/>
        <v>0</v>
      </c>
      <c r="T62" s="1316"/>
    </row>
    <row r="63" spans="1:20" ht="12.75">
      <c r="A63" s="414" t="s">
        <v>332</v>
      </c>
      <c r="B63" s="500" t="s">
        <v>423</v>
      </c>
      <c r="C63" s="573" t="s">
        <v>425</v>
      </c>
      <c r="D63" s="536"/>
      <c r="E63" s="1301">
        <f t="shared" si="0"/>
        <v>281000</v>
      </c>
      <c r="F63" s="662"/>
      <c r="G63" s="506"/>
      <c r="H63" s="506">
        <v>281000</v>
      </c>
      <c r="I63" s="506"/>
      <c r="J63" s="506"/>
      <c r="K63" s="628"/>
      <c r="L63" s="726"/>
      <c r="M63" s="656">
        <f>SUM(F63:L63)</f>
        <v>281000</v>
      </c>
      <c r="N63" s="504"/>
      <c r="O63" s="506"/>
      <c r="P63" s="506"/>
      <c r="Q63" s="506"/>
      <c r="R63" s="628"/>
      <c r="S63" s="959">
        <f t="shared" si="7"/>
        <v>0</v>
      </c>
      <c r="T63" s="1316"/>
    </row>
    <row r="64" spans="1:20" ht="12.75">
      <c r="A64" s="414" t="s">
        <v>426</v>
      </c>
      <c r="B64" s="500" t="s">
        <v>427</v>
      </c>
      <c r="C64" s="573" t="s">
        <v>428</v>
      </c>
      <c r="D64" s="536"/>
      <c r="E64" s="1301">
        <f t="shared" si="0"/>
        <v>0</v>
      </c>
      <c r="F64" s="662"/>
      <c r="G64" s="506"/>
      <c r="H64" s="506"/>
      <c r="I64" s="506"/>
      <c r="J64" s="506"/>
      <c r="K64" s="628"/>
      <c r="L64" s="726"/>
      <c r="M64" s="656">
        <f t="shared" si="6"/>
        <v>0</v>
      </c>
      <c r="N64" s="504"/>
      <c r="O64" s="506">
        <v>9999960</v>
      </c>
      <c r="P64" s="506"/>
      <c r="Q64" s="506"/>
      <c r="R64" s="628">
        <v>-9999960</v>
      </c>
      <c r="S64" s="959">
        <f t="shared" si="7"/>
        <v>0</v>
      </c>
      <c r="T64" s="1316"/>
    </row>
    <row r="65" spans="1:20" ht="13.5" thickBot="1">
      <c r="A65" s="414" t="s">
        <v>429</v>
      </c>
      <c r="B65" s="500" t="s">
        <v>430</v>
      </c>
      <c r="C65" s="573" t="s">
        <v>431</v>
      </c>
      <c r="D65" s="536"/>
      <c r="E65" s="1301">
        <f t="shared" si="0"/>
        <v>0</v>
      </c>
      <c r="F65" s="662"/>
      <c r="G65" s="506"/>
      <c r="H65" s="506"/>
      <c r="I65" s="506">
        <v>7500000</v>
      </c>
      <c r="J65" s="506"/>
      <c r="K65" s="628"/>
      <c r="L65" s="726"/>
      <c r="M65" s="656">
        <f t="shared" si="6"/>
        <v>7500000</v>
      </c>
      <c r="N65" s="504"/>
      <c r="O65" s="506"/>
      <c r="P65" s="506"/>
      <c r="Q65" s="506"/>
      <c r="R65" s="628">
        <v>-7500000</v>
      </c>
      <c r="S65" s="959">
        <f t="shared" si="7"/>
        <v>-7500000</v>
      </c>
      <c r="T65" s="1316"/>
    </row>
    <row r="66" spans="1:20" ht="13.5" thickBot="1">
      <c r="A66" s="414"/>
      <c r="B66" s="481" t="s">
        <v>378</v>
      </c>
      <c r="C66" s="482" t="s">
        <v>335</v>
      </c>
      <c r="D66" s="521">
        <v>41547</v>
      </c>
      <c r="E66" s="663">
        <f aca="true" t="shared" si="8" ref="E66:S66">SUM(E31:E65)</f>
        <v>1164730927</v>
      </c>
      <c r="F66" s="664">
        <f t="shared" si="8"/>
        <v>247045555</v>
      </c>
      <c r="G66" s="487">
        <f t="shared" si="8"/>
        <v>61481584</v>
      </c>
      <c r="H66" s="487">
        <f t="shared" si="8"/>
        <v>219442417</v>
      </c>
      <c r="I66" s="487">
        <f t="shared" si="8"/>
        <v>41878000</v>
      </c>
      <c r="J66" s="487">
        <f t="shared" si="8"/>
        <v>90180000</v>
      </c>
      <c r="K66" s="487">
        <f t="shared" si="8"/>
        <v>318330944</v>
      </c>
      <c r="L66" s="727">
        <f t="shared" si="8"/>
        <v>14795825</v>
      </c>
      <c r="M66" s="663">
        <f t="shared" si="8"/>
        <v>993154325</v>
      </c>
      <c r="N66" s="664">
        <f t="shared" si="8"/>
        <v>17512700</v>
      </c>
      <c r="O66" s="666">
        <f t="shared" si="8"/>
        <v>80845960</v>
      </c>
      <c r="P66" s="666">
        <f t="shared" si="8"/>
        <v>0</v>
      </c>
      <c r="Q66" s="666">
        <f t="shared" si="8"/>
        <v>0</v>
      </c>
      <c r="R66" s="665">
        <f t="shared" si="8"/>
        <v>73217942</v>
      </c>
      <c r="S66" s="663">
        <f t="shared" si="8"/>
        <v>171576602</v>
      </c>
      <c r="T66" s="1316"/>
    </row>
    <row r="67" spans="1:20" ht="12.75">
      <c r="A67" s="414" t="s">
        <v>450</v>
      </c>
      <c r="B67" s="646" t="s">
        <v>446</v>
      </c>
      <c r="C67" s="647" t="s">
        <v>447</v>
      </c>
      <c r="D67" s="696"/>
      <c r="E67" s="1301">
        <f t="shared" si="0"/>
        <v>0</v>
      </c>
      <c r="F67" s="697"/>
      <c r="G67" s="698"/>
      <c r="H67" s="698"/>
      <c r="I67" s="698">
        <v>2353169</v>
      </c>
      <c r="J67" s="698"/>
      <c r="K67" s="652"/>
      <c r="L67" s="728">
        <v>-2353169</v>
      </c>
      <c r="M67" s="656">
        <f t="shared" si="6"/>
        <v>0</v>
      </c>
      <c r="N67" s="697"/>
      <c r="O67" s="652"/>
      <c r="P67" s="652"/>
      <c r="Q67" s="652"/>
      <c r="R67" s="652"/>
      <c r="S67" s="959">
        <f t="shared" si="7"/>
        <v>0</v>
      </c>
      <c r="T67" s="1316"/>
    </row>
    <row r="68" spans="1:20" ht="12.75">
      <c r="A68" s="414" t="s">
        <v>451</v>
      </c>
      <c r="B68" s="490" t="s">
        <v>448</v>
      </c>
      <c r="C68" s="699" t="s">
        <v>452</v>
      </c>
      <c r="D68" s="629"/>
      <c r="E68" s="1301">
        <f t="shared" si="0"/>
        <v>52812</v>
      </c>
      <c r="F68" s="630"/>
      <c r="G68" s="496"/>
      <c r="H68" s="496"/>
      <c r="I68" s="496"/>
      <c r="J68" s="496"/>
      <c r="K68" s="631">
        <v>52812</v>
      </c>
      <c r="L68" s="708"/>
      <c r="M68" s="656">
        <f t="shared" si="6"/>
        <v>52812</v>
      </c>
      <c r="N68" s="630"/>
      <c r="O68" s="631"/>
      <c r="P68" s="631"/>
      <c r="Q68" s="631"/>
      <c r="R68" s="631"/>
      <c r="S68" s="959">
        <f t="shared" si="7"/>
        <v>0</v>
      </c>
      <c r="T68" s="1316"/>
    </row>
    <row r="69" spans="1:20" ht="12.75">
      <c r="A69" s="414" t="s">
        <v>451</v>
      </c>
      <c r="B69" s="490" t="s">
        <v>448</v>
      </c>
      <c r="C69" s="699" t="s">
        <v>453</v>
      </c>
      <c r="D69" s="629"/>
      <c r="E69" s="1301">
        <f t="shared" si="0"/>
        <v>0</v>
      </c>
      <c r="F69" s="630"/>
      <c r="G69" s="496"/>
      <c r="H69" s="496">
        <v>52812</v>
      </c>
      <c r="I69" s="496"/>
      <c r="J69" s="496"/>
      <c r="K69" s="631"/>
      <c r="L69" s="708">
        <v>-52812</v>
      </c>
      <c r="M69" s="656">
        <f t="shared" si="6"/>
        <v>0</v>
      </c>
      <c r="N69" s="630"/>
      <c r="O69" s="631"/>
      <c r="P69" s="631"/>
      <c r="Q69" s="631"/>
      <c r="R69" s="631"/>
      <c r="S69" s="959">
        <f t="shared" si="7"/>
        <v>0</v>
      </c>
      <c r="T69" s="1316"/>
    </row>
    <row r="70" spans="1:20" ht="12.75">
      <c r="A70" s="414" t="s">
        <v>454</v>
      </c>
      <c r="B70" s="490" t="s">
        <v>455</v>
      </c>
      <c r="C70" s="699" t="s">
        <v>259</v>
      </c>
      <c r="D70" s="629"/>
      <c r="E70" s="1301">
        <f aca="true" t="shared" si="9" ref="E70:E135">SUM(M70+S70)</f>
        <v>0</v>
      </c>
      <c r="F70" s="630"/>
      <c r="G70" s="496"/>
      <c r="H70" s="496"/>
      <c r="I70" s="496"/>
      <c r="J70" s="496">
        <v>1700000</v>
      </c>
      <c r="K70" s="631"/>
      <c r="L70" s="708">
        <v>-1700000</v>
      </c>
      <c r="M70" s="656">
        <f t="shared" si="6"/>
        <v>0</v>
      </c>
      <c r="N70" s="630"/>
      <c r="O70" s="631"/>
      <c r="P70" s="631"/>
      <c r="Q70" s="631"/>
      <c r="R70" s="631"/>
      <c r="S70" s="959">
        <f t="shared" si="7"/>
        <v>0</v>
      </c>
      <c r="T70" s="1316"/>
    </row>
    <row r="71" spans="1:20" ht="12.75">
      <c r="A71" s="414" t="s">
        <v>456</v>
      </c>
      <c r="B71" s="490" t="s">
        <v>496</v>
      </c>
      <c r="C71" s="699" t="s">
        <v>497</v>
      </c>
      <c r="D71" s="629"/>
      <c r="E71" s="1301">
        <f t="shared" si="9"/>
        <v>2262000</v>
      </c>
      <c r="F71" s="630"/>
      <c r="G71" s="496"/>
      <c r="H71" s="496"/>
      <c r="I71" s="496"/>
      <c r="J71" s="496">
        <v>2262000</v>
      </c>
      <c r="K71" s="631"/>
      <c r="L71" s="708"/>
      <c r="M71" s="656">
        <f t="shared" si="6"/>
        <v>2262000</v>
      </c>
      <c r="N71" s="630"/>
      <c r="O71" s="631"/>
      <c r="P71" s="631"/>
      <c r="Q71" s="631"/>
      <c r="R71" s="631"/>
      <c r="S71" s="959">
        <f t="shared" si="7"/>
        <v>0</v>
      </c>
      <c r="T71" s="1316"/>
    </row>
    <row r="72" spans="1:20" ht="12.75">
      <c r="A72" s="414" t="s">
        <v>457</v>
      </c>
      <c r="B72" s="490" t="s">
        <v>647</v>
      </c>
      <c r="C72" s="699" t="s">
        <v>646</v>
      </c>
      <c r="D72" s="629"/>
      <c r="E72" s="1301">
        <f t="shared" si="9"/>
        <v>1005000</v>
      </c>
      <c r="F72" s="630">
        <v>791338</v>
      </c>
      <c r="G72" s="496">
        <v>213662</v>
      </c>
      <c r="H72" s="496"/>
      <c r="I72" s="496"/>
      <c r="J72" s="496"/>
      <c r="K72" s="631"/>
      <c r="L72" s="708"/>
      <c r="M72" s="656">
        <f t="shared" si="6"/>
        <v>1005000</v>
      </c>
      <c r="N72" s="630"/>
      <c r="O72" s="631"/>
      <c r="P72" s="631"/>
      <c r="Q72" s="631"/>
      <c r="R72" s="631"/>
      <c r="S72" s="959">
        <f t="shared" si="7"/>
        <v>0</v>
      </c>
      <c r="T72" s="1316"/>
    </row>
    <row r="73" spans="1:20" ht="12.75">
      <c r="A73" s="414" t="s">
        <v>458</v>
      </c>
      <c r="B73" s="490" t="s">
        <v>459</v>
      </c>
      <c r="C73" s="699" t="s">
        <v>492</v>
      </c>
      <c r="D73" s="629"/>
      <c r="E73" s="1301">
        <f t="shared" si="9"/>
        <v>500500</v>
      </c>
      <c r="F73" s="630"/>
      <c r="G73" s="496"/>
      <c r="H73" s="496"/>
      <c r="I73" s="496"/>
      <c r="J73" s="496">
        <v>500500</v>
      </c>
      <c r="K73" s="631"/>
      <c r="L73" s="708"/>
      <c r="M73" s="656">
        <f t="shared" si="6"/>
        <v>500500</v>
      </c>
      <c r="N73" s="630"/>
      <c r="O73" s="631"/>
      <c r="P73" s="631"/>
      <c r="Q73" s="631"/>
      <c r="R73" s="631"/>
      <c r="S73" s="959">
        <f t="shared" si="7"/>
        <v>0</v>
      </c>
      <c r="T73" s="1316"/>
    </row>
    <row r="74" spans="1:20" ht="12.75">
      <c r="A74" s="414" t="s">
        <v>460</v>
      </c>
      <c r="B74" s="490" t="s">
        <v>464</v>
      </c>
      <c r="C74" s="699" t="s">
        <v>463</v>
      </c>
      <c r="D74" s="629"/>
      <c r="E74" s="1301">
        <f t="shared" si="9"/>
        <v>1080486</v>
      </c>
      <c r="F74" s="630"/>
      <c r="G74" s="496"/>
      <c r="H74" s="496"/>
      <c r="I74" s="496"/>
      <c r="J74" s="496"/>
      <c r="K74" s="631"/>
      <c r="L74" s="708">
        <v>1080486</v>
      </c>
      <c r="M74" s="656">
        <f t="shared" si="6"/>
        <v>1080486</v>
      </c>
      <c r="N74" s="630"/>
      <c r="O74" s="631"/>
      <c r="P74" s="631"/>
      <c r="Q74" s="631"/>
      <c r="R74" s="631"/>
      <c r="S74" s="959">
        <f t="shared" si="7"/>
        <v>0</v>
      </c>
      <c r="T74" s="1316"/>
    </row>
    <row r="75" spans="1:20" ht="12.75">
      <c r="A75" s="414" t="s">
        <v>465</v>
      </c>
      <c r="B75" s="490" t="s">
        <v>464</v>
      </c>
      <c r="C75" s="699" t="s">
        <v>492</v>
      </c>
      <c r="D75" s="629"/>
      <c r="E75" s="1301">
        <f t="shared" si="9"/>
        <v>1080486</v>
      </c>
      <c r="F75" s="630"/>
      <c r="G75" s="496"/>
      <c r="H75" s="496"/>
      <c r="I75" s="496"/>
      <c r="J75" s="496"/>
      <c r="K75" s="631"/>
      <c r="L75" s="708">
        <v>1080486</v>
      </c>
      <c r="M75" s="656">
        <f t="shared" si="6"/>
        <v>1080486</v>
      </c>
      <c r="N75" s="630"/>
      <c r="O75" s="631"/>
      <c r="P75" s="631"/>
      <c r="Q75" s="631"/>
      <c r="R75" s="631"/>
      <c r="S75" s="959">
        <f t="shared" si="7"/>
        <v>0</v>
      </c>
      <c r="T75" s="1316"/>
    </row>
    <row r="76" spans="1:20" ht="12.75">
      <c r="A76" s="414" t="s">
        <v>466</v>
      </c>
      <c r="B76" s="490" t="s">
        <v>467</v>
      </c>
      <c r="C76" s="699" t="s">
        <v>462</v>
      </c>
      <c r="D76" s="629"/>
      <c r="E76" s="1301">
        <f t="shared" si="9"/>
        <v>802132</v>
      </c>
      <c r="F76" s="630"/>
      <c r="G76" s="496"/>
      <c r="H76" s="496"/>
      <c r="I76" s="496"/>
      <c r="J76" s="496"/>
      <c r="K76" s="631"/>
      <c r="L76" s="708">
        <v>802132</v>
      </c>
      <c r="M76" s="656">
        <f t="shared" si="6"/>
        <v>802132</v>
      </c>
      <c r="N76" s="630"/>
      <c r="O76" s="631"/>
      <c r="P76" s="631"/>
      <c r="Q76" s="631"/>
      <c r="R76" s="631"/>
      <c r="S76" s="959">
        <f t="shared" si="7"/>
        <v>0</v>
      </c>
      <c r="T76" s="1316"/>
    </row>
    <row r="77" spans="1:20" ht="12.75">
      <c r="A77" s="414" t="s">
        <v>471</v>
      </c>
      <c r="B77" s="490" t="s">
        <v>474</v>
      </c>
      <c r="C77" s="699" t="s">
        <v>473</v>
      </c>
      <c r="D77" s="629"/>
      <c r="E77" s="1301">
        <f t="shared" si="9"/>
        <v>4209600</v>
      </c>
      <c r="F77" s="630"/>
      <c r="G77" s="496"/>
      <c r="H77" s="496"/>
      <c r="I77" s="496"/>
      <c r="J77" s="496"/>
      <c r="K77" s="631"/>
      <c r="L77" s="708">
        <v>4209600</v>
      </c>
      <c r="M77" s="656">
        <f t="shared" si="6"/>
        <v>4209600</v>
      </c>
      <c r="N77" s="630"/>
      <c r="O77" s="631"/>
      <c r="P77" s="631"/>
      <c r="Q77" s="631"/>
      <c r="R77" s="631"/>
      <c r="S77" s="959">
        <f t="shared" si="7"/>
        <v>0</v>
      </c>
      <c r="T77" s="1316"/>
    </row>
    <row r="78" spans="1:20" ht="12.75">
      <c r="A78" s="414" t="s">
        <v>475</v>
      </c>
      <c r="B78" s="490" t="s">
        <v>476</v>
      </c>
      <c r="C78" s="699" t="s">
        <v>477</v>
      </c>
      <c r="D78" s="629"/>
      <c r="E78" s="1301">
        <f t="shared" si="9"/>
        <v>5585841</v>
      </c>
      <c r="F78" s="630"/>
      <c r="G78" s="496"/>
      <c r="H78" s="496"/>
      <c r="I78" s="496"/>
      <c r="J78" s="496"/>
      <c r="K78" s="631">
        <v>5585841</v>
      </c>
      <c r="L78" s="708"/>
      <c r="M78" s="656">
        <f t="shared" si="6"/>
        <v>5585841</v>
      </c>
      <c r="N78" s="630"/>
      <c r="O78" s="631"/>
      <c r="P78" s="631"/>
      <c r="Q78" s="631"/>
      <c r="R78" s="631"/>
      <c r="S78" s="959">
        <f t="shared" si="7"/>
        <v>0</v>
      </c>
      <c r="T78" s="1316"/>
    </row>
    <row r="79" spans="1:20" ht="12.75">
      <c r="A79" s="414" t="s">
        <v>475</v>
      </c>
      <c r="B79" s="490" t="s">
        <v>478</v>
      </c>
      <c r="C79" s="699" t="s">
        <v>477</v>
      </c>
      <c r="D79" s="629"/>
      <c r="E79" s="1301">
        <f t="shared" si="9"/>
        <v>0</v>
      </c>
      <c r="F79" s="630">
        <v>4398300</v>
      </c>
      <c r="G79" s="496">
        <v>1187541</v>
      </c>
      <c r="H79" s="496"/>
      <c r="I79" s="496"/>
      <c r="J79" s="496"/>
      <c r="K79" s="631"/>
      <c r="L79" s="708">
        <v>-5585841</v>
      </c>
      <c r="M79" s="656">
        <f t="shared" si="6"/>
        <v>0</v>
      </c>
      <c r="N79" s="630"/>
      <c r="O79" s="631"/>
      <c r="P79" s="631"/>
      <c r="Q79" s="631"/>
      <c r="R79" s="631"/>
      <c r="S79" s="959">
        <f t="shared" si="7"/>
        <v>0</v>
      </c>
      <c r="T79" s="1316"/>
    </row>
    <row r="80" spans="1:20" ht="12.75">
      <c r="A80" s="414" t="s">
        <v>484</v>
      </c>
      <c r="B80" s="490" t="s">
        <v>493</v>
      </c>
      <c r="C80" s="699" t="s">
        <v>492</v>
      </c>
      <c r="D80" s="629"/>
      <c r="E80" s="1301">
        <f t="shared" si="9"/>
        <v>598932</v>
      </c>
      <c r="F80" s="630"/>
      <c r="G80" s="496"/>
      <c r="H80" s="496"/>
      <c r="I80" s="496"/>
      <c r="J80" s="496"/>
      <c r="K80" s="631"/>
      <c r="L80" s="708">
        <v>598932</v>
      </c>
      <c r="M80" s="656">
        <f t="shared" si="6"/>
        <v>598932</v>
      </c>
      <c r="N80" s="630"/>
      <c r="O80" s="631"/>
      <c r="P80" s="631"/>
      <c r="Q80" s="631"/>
      <c r="R80" s="631"/>
      <c r="S80" s="959">
        <f t="shared" si="7"/>
        <v>0</v>
      </c>
      <c r="T80" s="1316"/>
    </row>
    <row r="81" spans="1:20" ht="12.75">
      <c r="A81" s="414" t="s">
        <v>487</v>
      </c>
      <c r="B81" s="490" t="s">
        <v>494</v>
      </c>
      <c r="C81" s="699" t="s">
        <v>489</v>
      </c>
      <c r="D81" s="629"/>
      <c r="E81" s="1301">
        <f t="shared" si="9"/>
        <v>566674</v>
      </c>
      <c r="F81" s="630"/>
      <c r="G81" s="496"/>
      <c r="H81" s="496"/>
      <c r="I81" s="496"/>
      <c r="J81" s="496"/>
      <c r="K81" s="631"/>
      <c r="L81" s="708">
        <v>566674</v>
      </c>
      <c r="M81" s="656">
        <f t="shared" si="6"/>
        <v>566674</v>
      </c>
      <c r="N81" s="630"/>
      <c r="O81" s="631"/>
      <c r="P81" s="631"/>
      <c r="Q81" s="631"/>
      <c r="R81" s="631"/>
      <c r="S81" s="959">
        <f t="shared" si="7"/>
        <v>0</v>
      </c>
      <c r="T81" s="1316"/>
    </row>
    <row r="82" spans="1:20" ht="12.75">
      <c r="A82" s="414" t="s">
        <v>490</v>
      </c>
      <c r="B82" s="490" t="s">
        <v>495</v>
      </c>
      <c r="C82" s="699" t="s">
        <v>489</v>
      </c>
      <c r="D82" s="629"/>
      <c r="E82" s="1301">
        <f t="shared" si="9"/>
        <v>708787</v>
      </c>
      <c r="F82" s="630"/>
      <c r="G82" s="496"/>
      <c r="H82" s="496"/>
      <c r="I82" s="496"/>
      <c r="J82" s="496"/>
      <c r="K82" s="631"/>
      <c r="L82" s="708">
        <v>708787</v>
      </c>
      <c r="M82" s="656">
        <f t="shared" si="6"/>
        <v>708787</v>
      </c>
      <c r="N82" s="630"/>
      <c r="O82" s="631"/>
      <c r="P82" s="631"/>
      <c r="Q82" s="631"/>
      <c r="R82" s="631"/>
      <c r="S82" s="959">
        <f t="shared" si="7"/>
        <v>0</v>
      </c>
      <c r="T82" s="1316"/>
    </row>
    <row r="83" spans="1:20" ht="12.75">
      <c r="A83" s="414" t="s">
        <v>498</v>
      </c>
      <c r="B83" s="490" t="s">
        <v>502</v>
      </c>
      <c r="C83" s="699" t="s">
        <v>501</v>
      </c>
      <c r="D83" s="629"/>
      <c r="E83" s="1301">
        <f t="shared" si="9"/>
        <v>2302600</v>
      </c>
      <c r="F83" s="630"/>
      <c r="G83" s="496"/>
      <c r="H83" s="496"/>
      <c r="I83" s="496"/>
      <c r="J83" s="496">
        <v>2302600</v>
      </c>
      <c r="K83" s="631"/>
      <c r="L83" s="708"/>
      <c r="M83" s="656">
        <f t="shared" si="6"/>
        <v>2302600</v>
      </c>
      <c r="N83" s="630"/>
      <c r="O83" s="631"/>
      <c r="P83" s="631"/>
      <c r="Q83" s="631"/>
      <c r="R83" s="631"/>
      <c r="S83" s="959">
        <f t="shared" si="7"/>
        <v>0</v>
      </c>
      <c r="T83" s="1316"/>
    </row>
    <row r="84" spans="1:20" ht="12.75">
      <c r="A84" s="414" t="s">
        <v>506</v>
      </c>
      <c r="B84" s="490" t="s">
        <v>507</v>
      </c>
      <c r="C84" s="699" t="s">
        <v>509</v>
      </c>
      <c r="D84" s="629"/>
      <c r="E84" s="1301">
        <f t="shared" si="9"/>
        <v>497582</v>
      </c>
      <c r="F84" s="630"/>
      <c r="G84" s="496"/>
      <c r="H84" s="496"/>
      <c r="I84" s="496"/>
      <c r="J84" s="496"/>
      <c r="K84" s="631"/>
      <c r="L84" s="708">
        <v>497582</v>
      </c>
      <c r="M84" s="656">
        <f t="shared" si="6"/>
        <v>497582</v>
      </c>
      <c r="N84" s="630"/>
      <c r="O84" s="631"/>
      <c r="P84" s="631"/>
      <c r="Q84" s="631"/>
      <c r="R84" s="631"/>
      <c r="S84" s="959">
        <f t="shared" si="7"/>
        <v>0</v>
      </c>
      <c r="T84" s="1316"/>
    </row>
    <row r="85" spans="1:20" ht="12.75">
      <c r="A85" s="414" t="s">
        <v>510</v>
      </c>
      <c r="B85" s="490" t="s">
        <v>513</v>
      </c>
      <c r="C85" s="699" t="s">
        <v>514</v>
      </c>
      <c r="D85" s="629"/>
      <c r="E85" s="1301">
        <f t="shared" si="9"/>
        <v>370000</v>
      </c>
      <c r="F85" s="630">
        <v>370000</v>
      </c>
      <c r="G85" s="496"/>
      <c r="H85" s="496"/>
      <c r="I85" s="496"/>
      <c r="J85" s="496"/>
      <c r="K85" s="631"/>
      <c r="L85" s="708"/>
      <c r="M85" s="656">
        <f t="shared" si="6"/>
        <v>370000</v>
      </c>
      <c r="N85" s="630"/>
      <c r="O85" s="631"/>
      <c r="P85" s="631"/>
      <c r="Q85" s="631"/>
      <c r="R85" s="631"/>
      <c r="S85" s="959">
        <f t="shared" si="7"/>
        <v>0</v>
      </c>
      <c r="T85" s="1316"/>
    </row>
    <row r="86" spans="1:20" ht="12.75">
      <c r="A86" s="414" t="s">
        <v>517</v>
      </c>
      <c r="B86" s="490" t="s">
        <v>518</v>
      </c>
      <c r="C86" s="699" t="s">
        <v>522</v>
      </c>
      <c r="D86" s="629"/>
      <c r="E86" s="1301">
        <f t="shared" si="9"/>
        <v>1659669</v>
      </c>
      <c r="F86" s="630"/>
      <c r="G86" s="496"/>
      <c r="H86" s="496">
        <v>1454900</v>
      </c>
      <c r="I86" s="496"/>
      <c r="J86" s="496"/>
      <c r="K86" s="631"/>
      <c r="L86" s="708"/>
      <c r="M86" s="656">
        <f t="shared" si="6"/>
        <v>1454900</v>
      </c>
      <c r="N86" s="630">
        <v>204769</v>
      </c>
      <c r="O86" s="631"/>
      <c r="P86" s="631"/>
      <c r="Q86" s="631"/>
      <c r="R86" s="631"/>
      <c r="S86" s="959">
        <f t="shared" si="7"/>
        <v>204769</v>
      </c>
      <c r="T86" s="1316"/>
    </row>
    <row r="87" spans="1:20" ht="12.75">
      <c r="A87" s="414" t="s">
        <v>519</v>
      </c>
      <c r="B87" s="490" t="s">
        <v>520</v>
      </c>
      <c r="C87" s="699" t="s">
        <v>521</v>
      </c>
      <c r="D87" s="629"/>
      <c r="E87" s="1301">
        <f t="shared" si="9"/>
        <v>0</v>
      </c>
      <c r="F87" s="630"/>
      <c r="G87" s="496"/>
      <c r="H87" s="496"/>
      <c r="I87" s="496"/>
      <c r="J87" s="496"/>
      <c r="K87" s="631"/>
      <c r="L87" s="708"/>
      <c r="M87" s="656">
        <f t="shared" si="6"/>
        <v>0</v>
      </c>
      <c r="N87" s="630">
        <v>217302</v>
      </c>
      <c r="O87" s="631"/>
      <c r="P87" s="631"/>
      <c r="Q87" s="631"/>
      <c r="R87" s="631">
        <v>-217302</v>
      </c>
      <c r="S87" s="959">
        <f t="shared" si="7"/>
        <v>0</v>
      </c>
      <c r="T87" s="1316"/>
    </row>
    <row r="88" spans="1:20" ht="12.75">
      <c r="A88" s="414" t="s">
        <v>523</v>
      </c>
      <c r="B88" s="490" t="s">
        <v>524</v>
      </c>
      <c r="C88" s="699" t="s">
        <v>525</v>
      </c>
      <c r="D88" s="629"/>
      <c r="E88" s="1301">
        <f t="shared" si="9"/>
        <v>113500</v>
      </c>
      <c r="F88" s="630"/>
      <c r="G88" s="496"/>
      <c r="H88" s="496">
        <v>113500</v>
      </c>
      <c r="I88" s="496"/>
      <c r="J88" s="496"/>
      <c r="K88" s="631"/>
      <c r="L88" s="708"/>
      <c r="M88" s="656">
        <f t="shared" si="6"/>
        <v>113500</v>
      </c>
      <c r="N88" s="630"/>
      <c r="O88" s="631"/>
      <c r="P88" s="631"/>
      <c r="Q88" s="631"/>
      <c r="R88" s="631"/>
      <c r="S88" s="959">
        <f t="shared" si="7"/>
        <v>0</v>
      </c>
      <c r="T88" s="1316"/>
    </row>
    <row r="89" spans="1:20" ht="12.75">
      <c r="A89" s="414" t="s">
        <v>526</v>
      </c>
      <c r="B89" s="490" t="s">
        <v>528</v>
      </c>
      <c r="C89" s="699" t="s">
        <v>529</v>
      </c>
      <c r="D89" s="629"/>
      <c r="E89" s="1301">
        <f t="shared" si="9"/>
        <v>1549530</v>
      </c>
      <c r="F89" s="630"/>
      <c r="G89" s="496"/>
      <c r="H89" s="496"/>
      <c r="I89" s="496"/>
      <c r="J89" s="496"/>
      <c r="K89" s="631"/>
      <c r="L89" s="708"/>
      <c r="M89" s="656">
        <f t="shared" si="6"/>
        <v>0</v>
      </c>
      <c r="N89" s="630">
        <v>1549530</v>
      </c>
      <c r="O89" s="631"/>
      <c r="P89" s="631"/>
      <c r="Q89" s="631"/>
      <c r="R89" s="631"/>
      <c r="S89" s="959">
        <f t="shared" si="7"/>
        <v>1549530</v>
      </c>
      <c r="T89" s="1316"/>
    </row>
    <row r="90" spans="1:20" ht="12.75">
      <c r="A90" s="414" t="s">
        <v>530</v>
      </c>
      <c r="B90" s="490" t="s">
        <v>531</v>
      </c>
      <c r="C90" s="699" t="s">
        <v>532</v>
      </c>
      <c r="D90" s="629"/>
      <c r="E90" s="1301">
        <f t="shared" si="9"/>
        <v>0</v>
      </c>
      <c r="F90" s="630"/>
      <c r="G90" s="496"/>
      <c r="H90" s="496"/>
      <c r="I90" s="496"/>
      <c r="J90" s="496"/>
      <c r="K90" s="631"/>
      <c r="L90" s="708"/>
      <c r="M90" s="656">
        <f t="shared" si="6"/>
        <v>0</v>
      </c>
      <c r="N90" s="630">
        <v>1479980</v>
      </c>
      <c r="O90" s="631"/>
      <c r="P90" s="631"/>
      <c r="Q90" s="631"/>
      <c r="R90" s="631">
        <v>-1479980</v>
      </c>
      <c r="S90" s="959">
        <f t="shared" si="7"/>
        <v>0</v>
      </c>
      <c r="T90" s="1316"/>
    </row>
    <row r="91" spans="1:20" ht="12.75">
      <c r="A91" s="414" t="s">
        <v>533</v>
      </c>
      <c r="B91" s="490" t="s">
        <v>537</v>
      </c>
      <c r="C91" s="699" t="s">
        <v>536</v>
      </c>
      <c r="D91" s="629"/>
      <c r="E91" s="1301">
        <f t="shared" si="9"/>
        <v>8730</v>
      </c>
      <c r="F91" s="630"/>
      <c r="G91" s="496"/>
      <c r="H91" s="496"/>
      <c r="I91" s="496"/>
      <c r="J91" s="496"/>
      <c r="K91" s="631"/>
      <c r="L91" s="708"/>
      <c r="M91" s="656">
        <f t="shared" si="6"/>
        <v>0</v>
      </c>
      <c r="N91" s="630"/>
      <c r="O91" s="631"/>
      <c r="P91" s="631"/>
      <c r="Q91" s="631"/>
      <c r="R91" s="631">
        <v>8730</v>
      </c>
      <c r="S91" s="959">
        <f t="shared" si="7"/>
        <v>8730</v>
      </c>
      <c r="T91" s="1316"/>
    </row>
    <row r="92" spans="1:20" ht="12.75">
      <c r="A92" s="414" t="s">
        <v>540</v>
      </c>
      <c r="B92" s="490" t="s">
        <v>541</v>
      </c>
      <c r="C92" s="699" t="s">
        <v>543</v>
      </c>
      <c r="D92" s="629"/>
      <c r="E92" s="1301">
        <f t="shared" si="9"/>
        <v>3028000</v>
      </c>
      <c r="F92" s="630"/>
      <c r="G92" s="496"/>
      <c r="H92" s="496">
        <v>3028000</v>
      </c>
      <c r="I92" s="496"/>
      <c r="J92" s="496"/>
      <c r="K92" s="631"/>
      <c r="L92" s="708"/>
      <c r="M92" s="656">
        <f t="shared" si="6"/>
        <v>3028000</v>
      </c>
      <c r="N92" s="630"/>
      <c r="O92" s="631"/>
      <c r="P92" s="631"/>
      <c r="Q92" s="631"/>
      <c r="R92" s="631"/>
      <c r="S92" s="959">
        <f t="shared" si="7"/>
        <v>0</v>
      </c>
      <c r="T92" s="1316"/>
    </row>
    <row r="93" spans="1:20" ht="12.75">
      <c r="A93" s="414" t="s">
        <v>544</v>
      </c>
      <c r="B93" s="490" t="s">
        <v>547</v>
      </c>
      <c r="C93" s="699" t="s">
        <v>543</v>
      </c>
      <c r="D93" s="629"/>
      <c r="E93" s="1301">
        <f t="shared" si="9"/>
        <v>2072000</v>
      </c>
      <c r="F93" s="630"/>
      <c r="G93" s="496"/>
      <c r="H93" s="496">
        <v>2072000</v>
      </c>
      <c r="I93" s="496"/>
      <c r="J93" s="496"/>
      <c r="K93" s="631"/>
      <c r="L93" s="708"/>
      <c r="M93" s="656">
        <f t="shared" si="6"/>
        <v>2072000</v>
      </c>
      <c r="N93" s="630"/>
      <c r="O93" s="631"/>
      <c r="P93" s="631"/>
      <c r="Q93" s="631"/>
      <c r="R93" s="631"/>
      <c r="S93" s="959">
        <f t="shared" si="7"/>
        <v>0</v>
      </c>
      <c r="T93" s="1316"/>
    </row>
    <row r="94" spans="1:20" ht="12.75">
      <c r="A94" s="414" t="s">
        <v>548</v>
      </c>
      <c r="B94" s="490" t="s">
        <v>549</v>
      </c>
      <c r="C94" s="699" t="s">
        <v>550</v>
      </c>
      <c r="D94" s="629"/>
      <c r="E94" s="1301">
        <f t="shared" si="9"/>
        <v>1943000</v>
      </c>
      <c r="F94" s="630"/>
      <c r="G94" s="496"/>
      <c r="H94" s="496"/>
      <c r="I94" s="496">
        <v>1943000</v>
      </c>
      <c r="J94" s="496"/>
      <c r="K94" s="631"/>
      <c r="L94" s="708"/>
      <c r="M94" s="656">
        <f t="shared" si="6"/>
        <v>1943000</v>
      </c>
      <c r="N94" s="630"/>
      <c r="O94" s="631"/>
      <c r="P94" s="631"/>
      <c r="Q94" s="631"/>
      <c r="R94" s="631"/>
      <c r="S94" s="959">
        <f t="shared" si="7"/>
        <v>0</v>
      </c>
      <c r="T94" s="1316"/>
    </row>
    <row r="95" spans="1:20" ht="12.75">
      <c r="A95" s="414" t="s">
        <v>548</v>
      </c>
      <c r="B95" s="490" t="s">
        <v>549</v>
      </c>
      <c r="C95" s="699" t="s">
        <v>550</v>
      </c>
      <c r="D95" s="629"/>
      <c r="E95" s="1301">
        <f t="shared" si="9"/>
        <v>-1943000</v>
      </c>
      <c r="F95" s="630"/>
      <c r="G95" s="496"/>
      <c r="H95" s="496"/>
      <c r="I95" s="496">
        <v>-1943000</v>
      </c>
      <c r="J95" s="496"/>
      <c r="K95" s="631"/>
      <c r="L95" s="708"/>
      <c r="M95" s="656">
        <f t="shared" si="6"/>
        <v>-1943000</v>
      </c>
      <c r="N95" s="630"/>
      <c r="O95" s="631"/>
      <c r="P95" s="631"/>
      <c r="Q95" s="631"/>
      <c r="R95" s="631"/>
      <c r="S95" s="959">
        <f t="shared" si="7"/>
        <v>0</v>
      </c>
      <c r="T95" s="1316"/>
    </row>
    <row r="96" spans="1:20" ht="12.75">
      <c r="A96" s="414" t="s">
        <v>551</v>
      </c>
      <c r="B96" s="490" t="s">
        <v>552</v>
      </c>
      <c r="C96" s="699" t="s">
        <v>553</v>
      </c>
      <c r="D96" s="629"/>
      <c r="E96" s="1301">
        <f t="shared" si="9"/>
        <v>0</v>
      </c>
      <c r="F96" s="630"/>
      <c r="G96" s="496"/>
      <c r="H96" s="496"/>
      <c r="I96" s="496">
        <v>31079</v>
      </c>
      <c r="J96" s="496"/>
      <c r="K96" s="631"/>
      <c r="L96" s="708">
        <v>-31079</v>
      </c>
      <c r="M96" s="656">
        <f aca="true" t="shared" si="10" ref="M96:M135">SUM(F96:L96)</f>
        <v>0</v>
      </c>
      <c r="N96" s="630"/>
      <c r="O96" s="631"/>
      <c r="P96" s="631"/>
      <c r="Q96" s="631"/>
      <c r="R96" s="631"/>
      <c r="S96" s="959">
        <f t="shared" si="7"/>
        <v>0</v>
      </c>
      <c r="T96" s="1316"/>
    </row>
    <row r="97" spans="1:20" ht="12.75">
      <c r="A97" s="414" t="s">
        <v>554</v>
      </c>
      <c r="B97" s="490" t="s">
        <v>891</v>
      </c>
      <c r="C97" s="699" t="s">
        <v>892</v>
      </c>
      <c r="D97" s="629"/>
      <c r="E97" s="1301">
        <f t="shared" si="9"/>
        <v>0</v>
      </c>
      <c r="F97" s="630"/>
      <c r="G97" s="496"/>
      <c r="H97" s="496"/>
      <c r="I97" s="496">
        <v>221255</v>
      </c>
      <c r="J97" s="496"/>
      <c r="K97" s="631"/>
      <c r="L97" s="708">
        <v>-221255</v>
      </c>
      <c r="M97" s="656">
        <f t="shared" si="10"/>
        <v>0</v>
      </c>
      <c r="N97" s="630"/>
      <c r="O97" s="631"/>
      <c r="P97" s="631"/>
      <c r="Q97" s="631"/>
      <c r="R97" s="631"/>
      <c r="S97" s="959">
        <f t="shared" si="7"/>
        <v>0</v>
      </c>
      <c r="T97" s="1316"/>
    </row>
    <row r="98" spans="1:20" ht="12.75">
      <c r="A98" s="414" t="s">
        <v>555</v>
      </c>
      <c r="B98" s="490" t="s">
        <v>556</v>
      </c>
      <c r="C98" s="699" t="s">
        <v>553</v>
      </c>
      <c r="D98" s="629"/>
      <c r="E98" s="1301">
        <f t="shared" si="9"/>
        <v>0</v>
      </c>
      <c r="F98" s="630"/>
      <c r="G98" s="496"/>
      <c r="H98" s="496"/>
      <c r="I98" s="496">
        <v>500000</v>
      </c>
      <c r="J98" s="496"/>
      <c r="K98" s="631"/>
      <c r="L98" s="708">
        <v>-500000</v>
      </c>
      <c r="M98" s="656">
        <f t="shared" si="10"/>
        <v>0</v>
      </c>
      <c r="N98" s="630"/>
      <c r="O98" s="631"/>
      <c r="P98" s="631"/>
      <c r="Q98" s="631"/>
      <c r="R98" s="631"/>
      <c r="S98" s="959">
        <f aca="true" t="shared" si="11" ref="S98:S135">SUM(N98:R98)</f>
        <v>0</v>
      </c>
      <c r="T98" s="1316"/>
    </row>
    <row r="99" spans="1:20" ht="12.75">
      <c r="A99" s="414" t="s">
        <v>557</v>
      </c>
      <c r="B99" s="490" t="s">
        <v>558</v>
      </c>
      <c r="C99" s="699" t="s">
        <v>553</v>
      </c>
      <c r="D99" s="629"/>
      <c r="E99" s="1301">
        <f t="shared" si="9"/>
        <v>0</v>
      </c>
      <c r="F99" s="630"/>
      <c r="G99" s="496"/>
      <c r="H99" s="496"/>
      <c r="I99" s="496">
        <v>200000</v>
      </c>
      <c r="J99" s="496"/>
      <c r="K99" s="631"/>
      <c r="L99" s="708">
        <v>-200000</v>
      </c>
      <c r="M99" s="656">
        <f t="shared" si="10"/>
        <v>0</v>
      </c>
      <c r="N99" s="630"/>
      <c r="O99" s="631"/>
      <c r="P99" s="631"/>
      <c r="Q99" s="631"/>
      <c r="R99" s="631"/>
      <c r="S99" s="959">
        <f t="shared" si="11"/>
        <v>0</v>
      </c>
      <c r="T99" s="1316"/>
    </row>
    <row r="100" spans="1:20" ht="12.75">
      <c r="A100" s="414" t="s">
        <v>559</v>
      </c>
      <c r="B100" s="490" t="s">
        <v>560</v>
      </c>
      <c r="C100" s="699" t="s">
        <v>561</v>
      </c>
      <c r="D100" s="629"/>
      <c r="E100" s="1301">
        <f t="shared" si="9"/>
        <v>0</v>
      </c>
      <c r="F100" s="630"/>
      <c r="G100" s="496"/>
      <c r="H100" s="496"/>
      <c r="I100" s="496"/>
      <c r="J100" s="496"/>
      <c r="K100" s="631"/>
      <c r="L100" s="708"/>
      <c r="M100" s="656">
        <f t="shared" si="10"/>
        <v>0</v>
      </c>
      <c r="N100" s="630">
        <v>133363</v>
      </c>
      <c r="O100" s="631"/>
      <c r="P100" s="631"/>
      <c r="Q100" s="631"/>
      <c r="R100" s="631">
        <v>-133363</v>
      </c>
      <c r="S100" s="959">
        <f t="shared" si="11"/>
        <v>0</v>
      </c>
      <c r="T100" s="1316"/>
    </row>
    <row r="101" spans="1:20" ht="12.75">
      <c r="A101" s="414" t="s">
        <v>562</v>
      </c>
      <c r="B101" s="490" t="s">
        <v>563</v>
      </c>
      <c r="C101" s="699" t="s">
        <v>561</v>
      </c>
      <c r="D101" s="629"/>
      <c r="E101" s="1301">
        <f t="shared" si="9"/>
        <v>0</v>
      </c>
      <c r="F101" s="630"/>
      <c r="G101" s="496"/>
      <c r="H101" s="496"/>
      <c r="I101" s="496"/>
      <c r="J101" s="496"/>
      <c r="K101" s="631"/>
      <c r="L101" s="708"/>
      <c r="M101" s="656">
        <f t="shared" si="10"/>
        <v>0</v>
      </c>
      <c r="N101" s="630">
        <v>276000</v>
      </c>
      <c r="O101" s="631"/>
      <c r="P101" s="631"/>
      <c r="Q101" s="631"/>
      <c r="R101" s="631">
        <v>-276000</v>
      </c>
      <c r="S101" s="959">
        <f t="shared" si="11"/>
        <v>0</v>
      </c>
      <c r="T101" s="1316"/>
    </row>
    <row r="102" spans="1:20" ht="12.75">
      <c r="A102" s="414" t="s">
        <v>564</v>
      </c>
      <c r="B102" s="490" t="s">
        <v>565</v>
      </c>
      <c r="C102" s="699" t="s">
        <v>561</v>
      </c>
      <c r="D102" s="629"/>
      <c r="E102" s="1301">
        <f t="shared" si="9"/>
        <v>0</v>
      </c>
      <c r="F102" s="630"/>
      <c r="G102" s="496"/>
      <c r="H102" s="496"/>
      <c r="I102" s="496"/>
      <c r="J102" s="496"/>
      <c r="K102" s="631"/>
      <c r="L102" s="708"/>
      <c r="M102" s="656">
        <f t="shared" si="10"/>
        <v>0</v>
      </c>
      <c r="N102" s="630">
        <v>384440</v>
      </c>
      <c r="O102" s="631"/>
      <c r="P102" s="631"/>
      <c r="Q102" s="631"/>
      <c r="R102" s="631">
        <v>-384440</v>
      </c>
      <c r="S102" s="959">
        <f t="shared" si="11"/>
        <v>0</v>
      </c>
      <c r="T102" s="1316"/>
    </row>
    <row r="103" spans="1:20" ht="12.75">
      <c r="A103" s="414" t="s">
        <v>566</v>
      </c>
      <c r="B103" s="490" t="s">
        <v>569</v>
      </c>
      <c r="C103" s="699" t="s">
        <v>561</v>
      </c>
      <c r="D103" s="629"/>
      <c r="E103" s="1301">
        <f t="shared" si="9"/>
        <v>0</v>
      </c>
      <c r="F103" s="630"/>
      <c r="G103" s="496"/>
      <c r="H103" s="496"/>
      <c r="I103" s="496"/>
      <c r="J103" s="496"/>
      <c r="K103" s="631"/>
      <c r="L103" s="708"/>
      <c r="M103" s="656">
        <f t="shared" si="10"/>
        <v>0</v>
      </c>
      <c r="N103" s="630">
        <v>216000</v>
      </c>
      <c r="O103" s="631"/>
      <c r="P103" s="631"/>
      <c r="Q103" s="631"/>
      <c r="R103" s="631">
        <v>-216000</v>
      </c>
      <c r="S103" s="959">
        <f t="shared" si="11"/>
        <v>0</v>
      </c>
      <c r="T103" s="1316"/>
    </row>
    <row r="104" spans="1:20" ht="12.75">
      <c r="A104" s="414" t="s">
        <v>567</v>
      </c>
      <c r="B104" s="490" t="s">
        <v>568</v>
      </c>
      <c r="C104" s="699" t="s">
        <v>561</v>
      </c>
      <c r="D104" s="629"/>
      <c r="E104" s="1301">
        <f t="shared" si="9"/>
        <v>0</v>
      </c>
      <c r="F104" s="630"/>
      <c r="G104" s="496"/>
      <c r="H104" s="496"/>
      <c r="I104" s="496"/>
      <c r="J104" s="496"/>
      <c r="K104" s="631"/>
      <c r="L104" s="708"/>
      <c r="M104" s="656">
        <f t="shared" si="10"/>
        <v>0</v>
      </c>
      <c r="N104" s="630">
        <v>254000</v>
      </c>
      <c r="O104" s="631"/>
      <c r="P104" s="631"/>
      <c r="Q104" s="631"/>
      <c r="R104" s="631">
        <v>-254000</v>
      </c>
      <c r="S104" s="959">
        <f t="shared" si="11"/>
        <v>0</v>
      </c>
      <c r="T104" s="1316"/>
    </row>
    <row r="105" spans="1:20" ht="12.75">
      <c r="A105" s="414" t="s">
        <v>570</v>
      </c>
      <c r="B105" s="490" t="s">
        <v>571</v>
      </c>
      <c r="C105" s="699" t="s">
        <v>561</v>
      </c>
      <c r="D105" s="629"/>
      <c r="E105" s="1301">
        <f t="shared" si="9"/>
        <v>0</v>
      </c>
      <c r="F105" s="630"/>
      <c r="G105" s="496"/>
      <c r="H105" s="496"/>
      <c r="I105" s="496"/>
      <c r="J105" s="496"/>
      <c r="K105" s="631"/>
      <c r="L105" s="708"/>
      <c r="M105" s="656">
        <f t="shared" si="10"/>
        <v>0</v>
      </c>
      <c r="N105" s="630">
        <v>571000</v>
      </c>
      <c r="O105" s="631"/>
      <c r="P105" s="631"/>
      <c r="Q105" s="631"/>
      <c r="R105" s="631">
        <v>-571000</v>
      </c>
      <c r="S105" s="959">
        <f t="shared" si="11"/>
        <v>0</v>
      </c>
      <c r="T105" s="1316"/>
    </row>
    <row r="106" spans="1:20" ht="12.75">
      <c r="A106" s="414" t="s">
        <v>572</v>
      </c>
      <c r="B106" s="490" t="s">
        <v>582</v>
      </c>
      <c r="C106" s="699" t="s">
        <v>561</v>
      </c>
      <c r="D106" s="629"/>
      <c r="E106" s="1301">
        <f t="shared" si="9"/>
        <v>0</v>
      </c>
      <c r="F106" s="630"/>
      <c r="G106" s="496"/>
      <c r="H106" s="496"/>
      <c r="I106" s="496"/>
      <c r="J106" s="496"/>
      <c r="K106" s="631"/>
      <c r="L106" s="708"/>
      <c r="M106" s="656"/>
      <c r="N106" s="630">
        <v>285115</v>
      </c>
      <c r="O106" s="631"/>
      <c r="P106" s="631"/>
      <c r="Q106" s="631"/>
      <c r="R106" s="631">
        <v>-285115</v>
      </c>
      <c r="S106" s="959">
        <f t="shared" si="11"/>
        <v>0</v>
      </c>
      <c r="T106" s="1316"/>
    </row>
    <row r="107" spans="1:20" ht="12.75">
      <c r="A107" s="414" t="s">
        <v>575</v>
      </c>
      <c r="B107" s="490" t="s">
        <v>573</v>
      </c>
      <c r="C107" s="699" t="s">
        <v>574</v>
      </c>
      <c r="D107" s="629"/>
      <c r="E107" s="1301">
        <f t="shared" si="9"/>
        <v>0</v>
      </c>
      <c r="F107" s="630"/>
      <c r="G107" s="496"/>
      <c r="H107" s="496"/>
      <c r="I107" s="496"/>
      <c r="J107" s="496"/>
      <c r="K107" s="631"/>
      <c r="L107" s="708"/>
      <c r="M107" s="656">
        <f t="shared" si="10"/>
        <v>0</v>
      </c>
      <c r="N107" s="630"/>
      <c r="O107" s="631">
        <v>93246</v>
      </c>
      <c r="P107" s="631"/>
      <c r="Q107" s="631"/>
      <c r="R107" s="631">
        <v>-93246</v>
      </c>
      <c r="S107" s="959">
        <f t="shared" si="11"/>
        <v>0</v>
      </c>
      <c r="T107" s="1316"/>
    </row>
    <row r="108" spans="1:20" ht="12.75">
      <c r="A108" s="414" t="s">
        <v>578</v>
      </c>
      <c r="B108" s="490" t="s">
        <v>576</v>
      </c>
      <c r="C108" s="699" t="s">
        <v>574</v>
      </c>
      <c r="D108" s="629"/>
      <c r="E108" s="1301">
        <f t="shared" si="9"/>
        <v>0</v>
      </c>
      <c r="F108" s="630"/>
      <c r="G108" s="496"/>
      <c r="H108" s="496"/>
      <c r="I108" s="496"/>
      <c r="J108" s="496"/>
      <c r="K108" s="631"/>
      <c r="L108" s="708"/>
      <c r="M108" s="656">
        <f t="shared" si="10"/>
        <v>0</v>
      </c>
      <c r="N108" s="630"/>
      <c r="O108" s="631">
        <v>25400000</v>
      </c>
      <c r="P108" s="631"/>
      <c r="Q108" s="631"/>
      <c r="R108" s="631">
        <v>-25400000</v>
      </c>
      <c r="S108" s="959">
        <f t="shared" si="11"/>
        <v>0</v>
      </c>
      <c r="T108" s="1316"/>
    </row>
    <row r="109" spans="1:20" ht="12.75">
      <c r="A109" s="414" t="s">
        <v>579</v>
      </c>
      <c r="B109" s="490" t="s">
        <v>577</v>
      </c>
      <c r="C109" s="699" t="s">
        <v>574</v>
      </c>
      <c r="D109" s="629"/>
      <c r="E109" s="1301">
        <f t="shared" si="9"/>
        <v>0</v>
      </c>
      <c r="F109" s="630"/>
      <c r="G109" s="496"/>
      <c r="H109" s="496"/>
      <c r="I109" s="496"/>
      <c r="J109" s="496"/>
      <c r="K109" s="631"/>
      <c r="L109" s="708"/>
      <c r="M109" s="656">
        <f t="shared" si="10"/>
        <v>0</v>
      </c>
      <c r="N109" s="630"/>
      <c r="O109" s="631">
        <v>381018</v>
      </c>
      <c r="P109" s="631"/>
      <c r="Q109" s="631"/>
      <c r="R109" s="631">
        <v>-381018</v>
      </c>
      <c r="S109" s="959">
        <f t="shared" si="11"/>
        <v>0</v>
      </c>
      <c r="T109" s="1316"/>
    </row>
    <row r="110" spans="1:20" ht="12.75">
      <c r="A110" s="414" t="s">
        <v>581</v>
      </c>
      <c r="B110" s="490" t="s">
        <v>580</v>
      </c>
      <c r="C110" s="699" t="s">
        <v>574</v>
      </c>
      <c r="D110" s="629"/>
      <c r="E110" s="1301">
        <f t="shared" si="9"/>
        <v>0</v>
      </c>
      <c r="F110" s="630"/>
      <c r="G110" s="496"/>
      <c r="H110" s="496"/>
      <c r="I110" s="496"/>
      <c r="J110" s="496"/>
      <c r="K110" s="631"/>
      <c r="L110" s="708"/>
      <c r="M110" s="656">
        <f t="shared" si="10"/>
        <v>0</v>
      </c>
      <c r="N110" s="630"/>
      <c r="O110" s="631">
        <v>450850</v>
      </c>
      <c r="P110" s="631"/>
      <c r="Q110" s="631"/>
      <c r="R110" s="631">
        <v>-450850</v>
      </c>
      <c r="S110" s="959">
        <f t="shared" si="11"/>
        <v>0</v>
      </c>
      <c r="T110" s="1316"/>
    </row>
    <row r="111" spans="1:20" ht="12.75">
      <c r="A111" s="414" t="s">
        <v>584</v>
      </c>
      <c r="B111" s="490" t="s">
        <v>583</v>
      </c>
      <c r="C111" s="699" t="s">
        <v>574</v>
      </c>
      <c r="D111" s="629"/>
      <c r="E111" s="1301">
        <f t="shared" si="9"/>
        <v>0</v>
      </c>
      <c r="F111" s="630"/>
      <c r="G111" s="496"/>
      <c r="H111" s="496"/>
      <c r="I111" s="496"/>
      <c r="J111" s="496"/>
      <c r="K111" s="631"/>
      <c r="L111" s="708"/>
      <c r="M111" s="656">
        <f t="shared" si="10"/>
        <v>0</v>
      </c>
      <c r="N111" s="630"/>
      <c r="O111" s="631">
        <v>233073</v>
      </c>
      <c r="P111" s="631"/>
      <c r="Q111" s="631"/>
      <c r="R111" s="631">
        <v>-233073</v>
      </c>
      <c r="S111" s="959">
        <f t="shared" si="11"/>
        <v>0</v>
      </c>
      <c r="T111" s="1316"/>
    </row>
    <row r="112" spans="1:20" ht="12.75">
      <c r="A112" s="414" t="s">
        <v>585</v>
      </c>
      <c r="B112" s="490" t="s">
        <v>586</v>
      </c>
      <c r="C112" s="699" t="s">
        <v>587</v>
      </c>
      <c r="D112" s="629"/>
      <c r="E112" s="1301">
        <f t="shared" si="9"/>
        <v>0</v>
      </c>
      <c r="F112" s="630"/>
      <c r="G112" s="496"/>
      <c r="H112" s="496"/>
      <c r="I112" s="496"/>
      <c r="J112" s="496"/>
      <c r="K112" s="631">
        <v>632333</v>
      </c>
      <c r="L112" s="708">
        <v>-632333</v>
      </c>
      <c r="M112" s="656">
        <f t="shared" si="10"/>
        <v>0</v>
      </c>
      <c r="N112" s="630"/>
      <c r="O112" s="631"/>
      <c r="P112" s="631"/>
      <c r="Q112" s="631"/>
      <c r="R112" s="631"/>
      <c r="S112" s="959">
        <f t="shared" si="11"/>
        <v>0</v>
      </c>
      <c r="T112" s="1316"/>
    </row>
    <row r="113" spans="1:20" ht="12.75">
      <c r="A113" s="414" t="s">
        <v>585</v>
      </c>
      <c r="B113" s="490" t="s">
        <v>586</v>
      </c>
      <c r="C113" s="699" t="s">
        <v>587</v>
      </c>
      <c r="D113" s="629"/>
      <c r="E113" s="1301">
        <f t="shared" si="9"/>
        <v>632333</v>
      </c>
      <c r="F113" s="630">
        <v>497900</v>
      </c>
      <c r="G113" s="496">
        <v>134433</v>
      </c>
      <c r="H113" s="496"/>
      <c r="I113" s="496"/>
      <c r="J113" s="496"/>
      <c r="K113" s="631"/>
      <c r="L113" s="708"/>
      <c r="M113" s="656">
        <f t="shared" si="10"/>
        <v>632333</v>
      </c>
      <c r="N113" s="630"/>
      <c r="O113" s="631"/>
      <c r="P113" s="631"/>
      <c r="Q113" s="631"/>
      <c r="R113" s="631"/>
      <c r="S113" s="959">
        <f t="shared" si="11"/>
        <v>0</v>
      </c>
      <c r="T113" s="1316"/>
    </row>
    <row r="114" spans="1:20" ht="12.75">
      <c r="A114" s="414" t="s">
        <v>588</v>
      </c>
      <c r="B114" s="490" t="s">
        <v>592</v>
      </c>
      <c r="C114" s="699" t="s">
        <v>587</v>
      </c>
      <c r="D114" s="629"/>
      <c r="E114" s="1301">
        <f t="shared" si="9"/>
        <v>0</v>
      </c>
      <c r="F114" s="630"/>
      <c r="G114" s="496"/>
      <c r="H114" s="496"/>
      <c r="I114" s="496"/>
      <c r="J114" s="496"/>
      <c r="K114" s="631">
        <v>772090</v>
      </c>
      <c r="L114" s="708"/>
      <c r="M114" s="656">
        <f t="shared" si="10"/>
        <v>772090</v>
      </c>
      <c r="N114" s="630"/>
      <c r="O114" s="631"/>
      <c r="P114" s="631"/>
      <c r="Q114" s="631"/>
      <c r="R114" s="631">
        <v>-772090</v>
      </c>
      <c r="S114" s="959">
        <f t="shared" si="11"/>
        <v>-772090</v>
      </c>
      <c r="T114" s="1316"/>
    </row>
    <row r="115" spans="1:20" ht="12.75">
      <c r="A115" s="414" t="s">
        <v>588</v>
      </c>
      <c r="B115" s="490" t="s">
        <v>592</v>
      </c>
      <c r="C115" s="699" t="s">
        <v>587</v>
      </c>
      <c r="D115" s="629"/>
      <c r="E115" s="1301">
        <f t="shared" si="9"/>
        <v>772090</v>
      </c>
      <c r="F115" s="630"/>
      <c r="G115" s="496"/>
      <c r="H115" s="496"/>
      <c r="I115" s="496"/>
      <c r="J115" s="496"/>
      <c r="K115" s="631"/>
      <c r="L115" s="708"/>
      <c r="M115" s="656">
        <f t="shared" si="10"/>
        <v>0</v>
      </c>
      <c r="N115" s="630">
        <v>772090</v>
      </c>
      <c r="O115" s="631"/>
      <c r="P115" s="631"/>
      <c r="Q115" s="631"/>
      <c r="R115" s="631"/>
      <c r="S115" s="959">
        <f t="shared" si="11"/>
        <v>772090</v>
      </c>
      <c r="T115" s="1316"/>
    </row>
    <row r="116" spans="1:20" ht="12.75">
      <c r="A116" s="414" t="s">
        <v>593</v>
      </c>
      <c r="B116" s="490" t="s">
        <v>594</v>
      </c>
      <c r="C116" s="699" t="s">
        <v>595</v>
      </c>
      <c r="D116" s="629"/>
      <c r="E116" s="1301">
        <f t="shared" si="9"/>
        <v>0</v>
      </c>
      <c r="F116" s="630"/>
      <c r="G116" s="496"/>
      <c r="H116" s="496"/>
      <c r="I116" s="496"/>
      <c r="J116" s="496"/>
      <c r="K116" s="631">
        <v>540000</v>
      </c>
      <c r="L116" s="708">
        <v>-540000</v>
      </c>
      <c r="M116" s="656">
        <f t="shared" si="10"/>
        <v>0</v>
      </c>
      <c r="N116" s="630"/>
      <c r="O116" s="631"/>
      <c r="P116" s="631"/>
      <c r="Q116" s="631"/>
      <c r="R116" s="631"/>
      <c r="S116" s="959">
        <f t="shared" si="11"/>
        <v>0</v>
      </c>
      <c r="T116" s="1316"/>
    </row>
    <row r="117" spans="1:20" ht="12.75">
      <c r="A117" s="414" t="s">
        <v>593</v>
      </c>
      <c r="B117" s="490" t="s">
        <v>594</v>
      </c>
      <c r="C117" s="699" t="s">
        <v>595</v>
      </c>
      <c r="D117" s="629"/>
      <c r="E117" s="1301">
        <f t="shared" si="9"/>
        <v>540000</v>
      </c>
      <c r="F117" s="630">
        <v>425000</v>
      </c>
      <c r="G117" s="496">
        <v>115000</v>
      </c>
      <c r="H117" s="496"/>
      <c r="I117" s="496"/>
      <c r="J117" s="496"/>
      <c r="K117" s="631"/>
      <c r="L117" s="708"/>
      <c r="M117" s="656">
        <f t="shared" si="10"/>
        <v>540000</v>
      </c>
      <c r="N117" s="630"/>
      <c r="O117" s="631"/>
      <c r="P117" s="631"/>
      <c r="Q117" s="631"/>
      <c r="R117" s="631"/>
      <c r="S117" s="959">
        <f t="shared" si="11"/>
        <v>0</v>
      </c>
      <c r="T117" s="1316"/>
    </row>
    <row r="118" spans="1:20" ht="12.75">
      <c r="A118" s="414" t="s">
        <v>598</v>
      </c>
      <c r="B118" s="490" t="s">
        <v>601</v>
      </c>
      <c r="C118" s="699" t="s">
        <v>600</v>
      </c>
      <c r="D118" s="629"/>
      <c r="E118" s="1301">
        <f t="shared" si="9"/>
        <v>0</v>
      </c>
      <c r="F118" s="630"/>
      <c r="G118" s="496"/>
      <c r="H118" s="496"/>
      <c r="I118" s="496"/>
      <c r="J118" s="496"/>
      <c r="K118" s="631">
        <v>589788</v>
      </c>
      <c r="L118" s="708">
        <v>-589788</v>
      </c>
      <c r="M118" s="656">
        <f t="shared" si="10"/>
        <v>0</v>
      </c>
      <c r="N118" s="630"/>
      <c r="O118" s="631"/>
      <c r="P118" s="631"/>
      <c r="Q118" s="631"/>
      <c r="R118" s="631"/>
      <c r="S118" s="959">
        <f t="shared" si="11"/>
        <v>0</v>
      </c>
      <c r="T118" s="1316"/>
    </row>
    <row r="119" spans="1:20" ht="12.75">
      <c r="A119" s="414" t="s">
        <v>598</v>
      </c>
      <c r="B119" s="490" t="s">
        <v>601</v>
      </c>
      <c r="C119" s="699" t="s">
        <v>600</v>
      </c>
      <c r="D119" s="629"/>
      <c r="E119" s="1301">
        <f t="shared" si="9"/>
        <v>589788</v>
      </c>
      <c r="F119" s="630">
        <v>464400</v>
      </c>
      <c r="G119" s="496">
        <v>125388</v>
      </c>
      <c r="H119" s="496"/>
      <c r="I119" s="496"/>
      <c r="J119" s="496"/>
      <c r="K119" s="631"/>
      <c r="L119" s="708"/>
      <c r="M119" s="656">
        <f t="shared" si="10"/>
        <v>589788</v>
      </c>
      <c r="N119" s="630"/>
      <c r="O119" s="631"/>
      <c r="P119" s="631"/>
      <c r="Q119" s="631"/>
      <c r="R119" s="631"/>
      <c r="S119" s="959">
        <f t="shared" si="11"/>
        <v>0</v>
      </c>
      <c r="T119" s="1316"/>
    </row>
    <row r="120" spans="1:20" ht="12.75">
      <c r="A120" s="414" t="s">
        <v>602</v>
      </c>
      <c r="B120" s="490" t="s">
        <v>603</v>
      </c>
      <c r="C120" s="699" t="s">
        <v>452</v>
      </c>
      <c r="D120" s="629"/>
      <c r="E120" s="1301">
        <f t="shared" si="9"/>
        <v>0</v>
      </c>
      <c r="F120" s="630"/>
      <c r="G120" s="496"/>
      <c r="H120" s="496"/>
      <c r="I120" s="496"/>
      <c r="J120" s="496"/>
      <c r="K120" s="631">
        <v>703453</v>
      </c>
      <c r="L120" s="708">
        <v>-703453</v>
      </c>
      <c r="M120" s="656">
        <f t="shared" si="10"/>
        <v>0</v>
      </c>
      <c r="N120" s="630"/>
      <c r="O120" s="631"/>
      <c r="P120" s="631"/>
      <c r="Q120" s="631"/>
      <c r="R120" s="631"/>
      <c r="S120" s="959">
        <f t="shared" si="11"/>
        <v>0</v>
      </c>
      <c r="T120" s="1316"/>
    </row>
    <row r="121" spans="1:20" ht="12.75">
      <c r="A121" s="414" t="s">
        <v>602</v>
      </c>
      <c r="B121" s="490" t="s">
        <v>604</v>
      </c>
      <c r="C121" s="699" t="s">
        <v>452</v>
      </c>
      <c r="D121" s="629"/>
      <c r="E121" s="1301">
        <f t="shared" si="9"/>
        <v>703453</v>
      </c>
      <c r="F121" s="630">
        <v>553900</v>
      </c>
      <c r="G121" s="496">
        <v>149553</v>
      </c>
      <c r="H121" s="496"/>
      <c r="I121" s="496"/>
      <c r="J121" s="496"/>
      <c r="K121" s="631"/>
      <c r="L121" s="708"/>
      <c r="M121" s="656">
        <f t="shared" si="10"/>
        <v>703453</v>
      </c>
      <c r="N121" s="630"/>
      <c r="O121" s="631"/>
      <c r="P121" s="631"/>
      <c r="Q121" s="631"/>
      <c r="R121" s="631"/>
      <c r="S121" s="959">
        <f t="shared" si="11"/>
        <v>0</v>
      </c>
      <c r="T121" s="1316"/>
    </row>
    <row r="122" spans="1:20" ht="12.75">
      <c r="A122" s="414" t="s">
        <v>607</v>
      </c>
      <c r="B122" s="490" t="s">
        <v>608</v>
      </c>
      <c r="C122" s="699" t="s">
        <v>613</v>
      </c>
      <c r="D122" s="629"/>
      <c r="E122" s="1301">
        <f t="shared" si="9"/>
        <v>0</v>
      </c>
      <c r="F122" s="630"/>
      <c r="G122" s="496"/>
      <c r="H122" s="496"/>
      <c r="I122" s="496"/>
      <c r="J122" s="496"/>
      <c r="K122" s="631"/>
      <c r="L122" s="708"/>
      <c r="M122" s="656">
        <f t="shared" si="10"/>
        <v>0</v>
      </c>
      <c r="N122" s="630"/>
      <c r="O122" s="631"/>
      <c r="P122" s="631"/>
      <c r="Q122" s="631">
        <v>41500000</v>
      </c>
      <c r="R122" s="631">
        <v>-41500000</v>
      </c>
      <c r="S122" s="959">
        <f t="shared" si="11"/>
        <v>0</v>
      </c>
      <c r="T122" s="1316"/>
    </row>
    <row r="123" spans="1:20" ht="12.75">
      <c r="A123" s="414" t="s">
        <v>609</v>
      </c>
      <c r="B123" s="490" t="s">
        <v>623</v>
      </c>
      <c r="C123" s="699" t="s">
        <v>624</v>
      </c>
      <c r="D123" s="629"/>
      <c r="E123" s="1301">
        <f t="shared" si="9"/>
        <v>20000000</v>
      </c>
      <c r="F123" s="630"/>
      <c r="G123" s="496"/>
      <c r="H123" s="496"/>
      <c r="I123" s="496"/>
      <c r="J123" s="496"/>
      <c r="K123" s="631"/>
      <c r="L123" s="708"/>
      <c r="M123" s="656"/>
      <c r="N123" s="630"/>
      <c r="O123" s="631"/>
      <c r="P123" s="631"/>
      <c r="Q123" s="631"/>
      <c r="R123" s="631">
        <v>20000000</v>
      </c>
      <c r="S123" s="959">
        <f t="shared" si="11"/>
        <v>20000000</v>
      </c>
      <c r="T123" s="1316"/>
    </row>
    <row r="124" spans="1:20" ht="12.75">
      <c r="A124" s="414" t="s">
        <v>614</v>
      </c>
      <c r="B124" s="490" t="s">
        <v>615</v>
      </c>
      <c r="C124" s="699" t="s">
        <v>616</v>
      </c>
      <c r="D124" s="629"/>
      <c r="E124" s="1301">
        <f t="shared" si="9"/>
        <v>0</v>
      </c>
      <c r="F124" s="630"/>
      <c r="G124" s="496"/>
      <c r="H124" s="496"/>
      <c r="I124" s="496"/>
      <c r="J124" s="496"/>
      <c r="K124" s="631"/>
      <c r="L124" s="708"/>
      <c r="M124" s="656">
        <f t="shared" si="10"/>
        <v>0</v>
      </c>
      <c r="N124" s="630"/>
      <c r="O124" s="631">
        <v>-7500000</v>
      </c>
      <c r="P124" s="631"/>
      <c r="Q124" s="631"/>
      <c r="R124" s="631">
        <v>7500000</v>
      </c>
      <c r="S124" s="959">
        <f t="shared" si="11"/>
        <v>0</v>
      </c>
      <c r="T124" s="1316"/>
    </row>
    <row r="125" spans="1:20" ht="12.75">
      <c r="A125" s="414" t="s">
        <v>617</v>
      </c>
      <c r="B125" s="490" t="s">
        <v>618</v>
      </c>
      <c r="C125" s="699" t="s">
        <v>619</v>
      </c>
      <c r="D125" s="629"/>
      <c r="E125" s="1301">
        <f t="shared" si="9"/>
        <v>0</v>
      </c>
      <c r="F125" s="630"/>
      <c r="G125" s="496"/>
      <c r="H125" s="496">
        <v>6755464</v>
      </c>
      <c r="I125" s="496"/>
      <c r="J125" s="496"/>
      <c r="K125" s="631"/>
      <c r="L125" s="708">
        <v>-6755464</v>
      </c>
      <c r="M125" s="656">
        <f t="shared" si="10"/>
        <v>0</v>
      </c>
      <c r="N125" s="630"/>
      <c r="O125" s="631"/>
      <c r="P125" s="631"/>
      <c r="Q125" s="631"/>
      <c r="R125" s="631"/>
      <c r="S125" s="959">
        <f t="shared" si="11"/>
        <v>0</v>
      </c>
      <c r="T125" s="1316"/>
    </row>
    <row r="126" spans="1:20" ht="12.75">
      <c r="A126" s="414" t="s">
        <v>620</v>
      </c>
      <c r="B126" s="490" t="s">
        <v>621</v>
      </c>
      <c r="C126" s="699" t="s">
        <v>622</v>
      </c>
      <c r="D126" s="629"/>
      <c r="E126" s="1301">
        <f t="shared" si="9"/>
        <v>0</v>
      </c>
      <c r="F126" s="630"/>
      <c r="G126" s="496"/>
      <c r="H126" s="496"/>
      <c r="I126" s="496">
        <v>100000</v>
      </c>
      <c r="J126" s="496"/>
      <c r="K126" s="631"/>
      <c r="L126" s="708">
        <v>-100000</v>
      </c>
      <c r="M126" s="656">
        <f t="shared" si="10"/>
        <v>0</v>
      </c>
      <c r="N126" s="630"/>
      <c r="O126" s="631"/>
      <c r="P126" s="631"/>
      <c r="Q126" s="631"/>
      <c r="R126" s="631"/>
      <c r="S126" s="959">
        <f t="shared" si="11"/>
        <v>0</v>
      </c>
      <c r="T126" s="1316"/>
    </row>
    <row r="127" spans="1:20" ht="12.75">
      <c r="A127" s="414" t="s">
        <v>632</v>
      </c>
      <c r="B127" s="490" t="s">
        <v>633</v>
      </c>
      <c r="C127" s="699" t="s">
        <v>634</v>
      </c>
      <c r="D127" s="629"/>
      <c r="E127" s="1301">
        <f t="shared" si="9"/>
        <v>0</v>
      </c>
      <c r="F127" s="630"/>
      <c r="G127" s="496"/>
      <c r="H127" s="496"/>
      <c r="I127" s="496">
        <v>10000000</v>
      </c>
      <c r="J127" s="496"/>
      <c r="K127" s="631"/>
      <c r="L127" s="708"/>
      <c r="M127" s="656">
        <f t="shared" si="10"/>
        <v>10000000</v>
      </c>
      <c r="N127" s="630"/>
      <c r="O127" s="631"/>
      <c r="P127" s="631"/>
      <c r="Q127" s="631"/>
      <c r="R127" s="631">
        <v>-10000000</v>
      </c>
      <c r="S127" s="959">
        <f t="shared" si="11"/>
        <v>-10000000</v>
      </c>
      <c r="T127" s="1316"/>
    </row>
    <row r="128" spans="1:20" ht="12.75">
      <c r="A128" s="414" t="s">
        <v>635</v>
      </c>
      <c r="B128" s="490" t="s">
        <v>636</v>
      </c>
      <c r="C128" s="699" t="s">
        <v>637</v>
      </c>
      <c r="D128" s="629"/>
      <c r="E128" s="1301">
        <f t="shared" si="9"/>
        <v>0</v>
      </c>
      <c r="F128" s="630"/>
      <c r="G128" s="496"/>
      <c r="H128" s="496"/>
      <c r="I128" s="496">
        <v>4500000</v>
      </c>
      <c r="J128" s="496"/>
      <c r="K128" s="631"/>
      <c r="L128" s="708"/>
      <c r="M128" s="656">
        <f t="shared" si="10"/>
        <v>4500000</v>
      </c>
      <c r="N128" s="630"/>
      <c r="O128" s="631"/>
      <c r="P128" s="631"/>
      <c r="Q128" s="631"/>
      <c r="R128" s="631">
        <v>-4500000</v>
      </c>
      <c r="S128" s="959">
        <f t="shared" si="11"/>
        <v>-4500000</v>
      </c>
      <c r="T128" s="1316"/>
    </row>
    <row r="129" spans="1:20" ht="12.75">
      <c r="A129" s="414" t="s">
        <v>638</v>
      </c>
      <c r="B129" s="490" t="s">
        <v>639</v>
      </c>
      <c r="C129" s="699" t="s">
        <v>640</v>
      </c>
      <c r="D129" s="629"/>
      <c r="E129" s="1301">
        <f t="shared" si="9"/>
        <v>0</v>
      </c>
      <c r="F129" s="630"/>
      <c r="G129" s="496"/>
      <c r="H129" s="496"/>
      <c r="I129" s="496">
        <v>2500000</v>
      </c>
      <c r="J129" s="496"/>
      <c r="K129" s="631"/>
      <c r="L129" s="708"/>
      <c r="M129" s="656">
        <f t="shared" si="10"/>
        <v>2500000</v>
      </c>
      <c r="N129" s="630"/>
      <c r="O129" s="631"/>
      <c r="P129" s="631"/>
      <c r="Q129" s="631"/>
      <c r="R129" s="631">
        <v>-2500000</v>
      </c>
      <c r="S129" s="959">
        <f t="shared" si="11"/>
        <v>-2500000</v>
      </c>
      <c r="T129" s="1316"/>
    </row>
    <row r="130" spans="1:20" ht="12.75">
      <c r="A130" s="414" t="s">
        <v>641</v>
      </c>
      <c r="B130" s="490" t="s">
        <v>642</v>
      </c>
      <c r="C130" s="699" t="s">
        <v>643</v>
      </c>
      <c r="D130" s="629"/>
      <c r="E130" s="1301">
        <f t="shared" si="9"/>
        <v>0</v>
      </c>
      <c r="F130" s="630"/>
      <c r="G130" s="496"/>
      <c r="H130" s="496"/>
      <c r="I130" s="496">
        <v>1812925</v>
      </c>
      <c r="J130" s="496"/>
      <c r="K130" s="631"/>
      <c r="L130" s="708"/>
      <c r="M130" s="656">
        <f t="shared" si="10"/>
        <v>1812925</v>
      </c>
      <c r="N130" s="630"/>
      <c r="O130" s="631"/>
      <c r="P130" s="631"/>
      <c r="Q130" s="631"/>
      <c r="R130" s="631">
        <v>-1812925</v>
      </c>
      <c r="S130" s="959">
        <f t="shared" si="11"/>
        <v>-1812925</v>
      </c>
      <c r="T130" s="1316"/>
    </row>
    <row r="131" spans="1:20" ht="12.75">
      <c r="A131" s="414" t="s">
        <v>644</v>
      </c>
      <c r="B131" s="490" t="s">
        <v>648</v>
      </c>
      <c r="C131" s="699" t="s">
        <v>649</v>
      </c>
      <c r="D131" s="629"/>
      <c r="E131" s="1301">
        <f t="shared" si="9"/>
        <v>0</v>
      </c>
      <c r="F131" s="630"/>
      <c r="G131" s="496"/>
      <c r="H131" s="496">
        <v>40350</v>
      </c>
      <c r="I131" s="496"/>
      <c r="J131" s="496"/>
      <c r="K131" s="631"/>
      <c r="L131" s="708">
        <v>-40350</v>
      </c>
      <c r="M131" s="656">
        <f t="shared" si="10"/>
        <v>0</v>
      </c>
      <c r="N131" s="630"/>
      <c r="O131" s="631"/>
      <c r="P131" s="631"/>
      <c r="Q131" s="631"/>
      <c r="R131" s="631"/>
      <c r="S131" s="959">
        <f t="shared" si="11"/>
        <v>0</v>
      </c>
      <c r="T131" s="1316"/>
    </row>
    <row r="132" spans="1:20" ht="12.75">
      <c r="A132" s="414" t="s">
        <v>653</v>
      </c>
      <c r="B132" s="490" t="s">
        <v>655</v>
      </c>
      <c r="C132" s="699" t="s">
        <v>656</v>
      </c>
      <c r="D132" s="629"/>
      <c r="E132" s="1301">
        <f t="shared" si="9"/>
        <v>3467600</v>
      </c>
      <c r="F132" s="630"/>
      <c r="G132" s="496"/>
      <c r="H132" s="496"/>
      <c r="I132" s="496"/>
      <c r="J132" s="496"/>
      <c r="K132" s="631"/>
      <c r="L132" s="708"/>
      <c r="M132" s="656">
        <f t="shared" si="10"/>
        <v>0</v>
      </c>
      <c r="N132" s="630"/>
      <c r="O132" s="631"/>
      <c r="P132" s="631"/>
      <c r="Q132" s="631"/>
      <c r="R132" s="631">
        <v>3467600</v>
      </c>
      <c r="S132" s="959">
        <f t="shared" si="11"/>
        <v>3467600</v>
      </c>
      <c r="T132" s="1316"/>
    </row>
    <row r="133" spans="1:20" ht="12.75">
      <c r="A133" s="414" t="s">
        <v>657</v>
      </c>
      <c r="B133" s="490" t="s">
        <v>659</v>
      </c>
      <c r="C133" s="699" t="s">
        <v>660</v>
      </c>
      <c r="D133" s="629"/>
      <c r="E133" s="1301">
        <f t="shared" si="9"/>
        <v>-28040276</v>
      </c>
      <c r="F133" s="630"/>
      <c r="G133" s="496"/>
      <c r="H133" s="496"/>
      <c r="I133" s="496"/>
      <c r="J133" s="496">
        <v>-28040276</v>
      </c>
      <c r="K133" s="631"/>
      <c r="L133" s="708"/>
      <c r="M133" s="656">
        <f t="shared" si="10"/>
        <v>-28040276</v>
      </c>
      <c r="N133" s="630"/>
      <c r="O133" s="631"/>
      <c r="P133" s="631"/>
      <c r="Q133" s="631"/>
      <c r="R133" s="631"/>
      <c r="S133" s="959">
        <f t="shared" si="11"/>
        <v>0</v>
      </c>
      <c r="T133" s="1316"/>
    </row>
    <row r="134" spans="1:20" ht="12.75">
      <c r="A134" s="414" t="s">
        <v>661</v>
      </c>
      <c r="B134" s="490" t="s">
        <v>662</v>
      </c>
      <c r="C134" s="699" t="s">
        <v>663</v>
      </c>
      <c r="D134" s="629"/>
      <c r="E134" s="1301">
        <f t="shared" si="9"/>
        <v>0</v>
      </c>
      <c r="F134" s="630"/>
      <c r="G134" s="496"/>
      <c r="H134" s="496">
        <v>6800000</v>
      </c>
      <c r="I134" s="496"/>
      <c r="J134" s="496"/>
      <c r="K134" s="631"/>
      <c r="L134" s="708">
        <v>-4000000</v>
      </c>
      <c r="M134" s="656">
        <f t="shared" si="10"/>
        <v>2800000</v>
      </c>
      <c r="N134" s="630"/>
      <c r="O134" s="631"/>
      <c r="P134" s="631"/>
      <c r="Q134" s="631"/>
      <c r="R134" s="631">
        <v>-2800000</v>
      </c>
      <c r="S134" s="959">
        <f t="shared" si="11"/>
        <v>-2800000</v>
      </c>
      <c r="T134" s="1316"/>
    </row>
    <row r="135" spans="1:20" ht="13.5" thickBot="1">
      <c r="A135" s="414" t="s">
        <v>898</v>
      </c>
      <c r="B135" s="490" t="s">
        <v>899</v>
      </c>
      <c r="C135" s="699" t="s">
        <v>900</v>
      </c>
      <c r="D135" s="629"/>
      <c r="E135" s="1301">
        <f t="shared" si="9"/>
        <v>0</v>
      </c>
      <c r="F135" s="630"/>
      <c r="G135" s="496"/>
      <c r="H135" s="496"/>
      <c r="I135" s="496"/>
      <c r="J135" s="496"/>
      <c r="K135" s="631"/>
      <c r="L135" s="708"/>
      <c r="M135" s="656">
        <f t="shared" si="10"/>
        <v>0</v>
      </c>
      <c r="N135" s="630">
        <v>419000</v>
      </c>
      <c r="O135" s="631"/>
      <c r="P135" s="631"/>
      <c r="Q135" s="631"/>
      <c r="R135" s="631">
        <v>-419000</v>
      </c>
      <c r="S135" s="959">
        <f t="shared" si="11"/>
        <v>0</v>
      </c>
      <c r="T135" s="1316"/>
    </row>
    <row r="136" spans="1:20" ht="13.5" thickBot="1">
      <c r="A136" s="414"/>
      <c r="B136" s="481" t="s">
        <v>378</v>
      </c>
      <c r="C136" s="482" t="s">
        <v>445</v>
      </c>
      <c r="D136" s="521">
        <v>41626</v>
      </c>
      <c r="E136" s="663">
        <f aca="true" t="shared" si="12" ref="E136:S136">SUM(E66:E135)</f>
        <v>1193450776</v>
      </c>
      <c r="F136" s="664">
        <f t="shared" si="12"/>
        <v>254546393</v>
      </c>
      <c r="G136" s="487">
        <f t="shared" si="12"/>
        <v>63407161</v>
      </c>
      <c r="H136" s="487">
        <f t="shared" si="12"/>
        <v>239759443</v>
      </c>
      <c r="I136" s="487">
        <f t="shared" si="12"/>
        <v>64096428</v>
      </c>
      <c r="J136" s="487">
        <f t="shared" si="12"/>
        <v>68904824</v>
      </c>
      <c r="K136" s="487">
        <f t="shared" si="12"/>
        <v>327207261</v>
      </c>
      <c r="L136" s="729">
        <f t="shared" si="12"/>
        <v>334960</v>
      </c>
      <c r="M136" s="663">
        <f t="shared" si="12"/>
        <v>1018256470</v>
      </c>
      <c r="N136" s="485">
        <f t="shared" si="12"/>
        <v>24275289</v>
      </c>
      <c r="O136" s="487">
        <f t="shared" si="12"/>
        <v>99904147</v>
      </c>
      <c r="P136" s="487">
        <f t="shared" si="12"/>
        <v>0</v>
      </c>
      <c r="Q136" s="487">
        <f t="shared" si="12"/>
        <v>41500000</v>
      </c>
      <c r="R136" s="666">
        <f t="shared" si="12"/>
        <v>9514870</v>
      </c>
      <c r="S136" s="663">
        <f t="shared" si="12"/>
        <v>175194306</v>
      </c>
      <c r="T136" s="1316"/>
    </row>
    <row r="137" spans="1:20" ht="13.5" thickBot="1">
      <c r="A137" s="414">
        <v>122</v>
      </c>
      <c r="B137" s="646" t="s">
        <v>1014</v>
      </c>
      <c r="C137" s="647" t="s">
        <v>1013</v>
      </c>
      <c r="D137" s="696"/>
      <c r="E137" s="1300">
        <f>SUM(M137+S137)</f>
        <v>18000000</v>
      </c>
      <c r="F137" s="697"/>
      <c r="G137" s="698"/>
      <c r="H137" s="698"/>
      <c r="I137" s="698"/>
      <c r="J137" s="698"/>
      <c r="K137" s="652"/>
      <c r="L137" s="725"/>
      <c r="M137" s="649">
        <f>SUM(F137:L137)</f>
        <v>0</v>
      </c>
      <c r="N137" s="794"/>
      <c r="O137" s="698"/>
      <c r="P137" s="698"/>
      <c r="Q137" s="698"/>
      <c r="R137" s="652">
        <v>18000000</v>
      </c>
      <c r="S137" s="1300">
        <f>SUM(N137:R137)</f>
        <v>18000000</v>
      </c>
      <c r="T137" s="1316"/>
    </row>
    <row r="138" spans="1:20" ht="13.5" thickBot="1">
      <c r="A138" s="414">
        <v>126</v>
      </c>
      <c r="B138" s="500" t="s">
        <v>948</v>
      </c>
      <c r="C138" s="654" t="s">
        <v>1015</v>
      </c>
      <c r="D138" s="536"/>
      <c r="E138" s="1301">
        <f aca="true" t="shared" si="13" ref="E138:E174">SUM(M138+S138)</f>
        <v>148607</v>
      </c>
      <c r="F138" s="627"/>
      <c r="G138" s="506"/>
      <c r="H138" s="506"/>
      <c r="I138" s="506"/>
      <c r="J138" s="506"/>
      <c r="K138" s="628"/>
      <c r="L138" s="717">
        <v>148607</v>
      </c>
      <c r="M138" s="649">
        <f aca="true" t="shared" si="14" ref="M138:M174">SUM(F138:L138)</f>
        <v>148607</v>
      </c>
      <c r="N138" s="504"/>
      <c r="O138" s="506"/>
      <c r="P138" s="506"/>
      <c r="Q138" s="506"/>
      <c r="R138" s="628"/>
      <c r="S138" s="1301">
        <f aca="true" t="shared" si="15" ref="S138:S174">SUM(N138:R138)</f>
        <v>0</v>
      </c>
      <c r="T138" s="1316"/>
    </row>
    <row r="139" spans="1:20" ht="13.5" thickBot="1">
      <c r="A139" s="414">
        <v>127</v>
      </c>
      <c r="B139" s="500" t="s">
        <v>1016</v>
      </c>
      <c r="C139" s="654" t="s">
        <v>1017</v>
      </c>
      <c r="D139" s="536"/>
      <c r="E139" s="1301">
        <f t="shared" si="13"/>
        <v>691000</v>
      </c>
      <c r="F139" s="627"/>
      <c r="G139" s="506"/>
      <c r="H139" s="506"/>
      <c r="I139" s="506"/>
      <c r="J139" s="506"/>
      <c r="K139" s="628"/>
      <c r="L139" s="717">
        <v>691000</v>
      </c>
      <c r="M139" s="649">
        <f t="shared" si="14"/>
        <v>691000</v>
      </c>
      <c r="N139" s="504"/>
      <c r="O139" s="506"/>
      <c r="P139" s="506"/>
      <c r="Q139" s="506"/>
      <c r="R139" s="628"/>
      <c r="S139" s="1301">
        <f t="shared" si="15"/>
        <v>0</v>
      </c>
      <c r="T139" s="1316"/>
    </row>
    <row r="140" spans="1:20" ht="13.5" thickBot="1">
      <c r="A140" s="414">
        <v>128</v>
      </c>
      <c r="B140" s="500" t="s">
        <v>1018</v>
      </c>
      <c r="C140" s="654" t="s">
        <v>1022</v>
      </c>
      <c r="D140" s="536"/>
      <c r="E140" s="1301">
        <f t="shared" si="13"/>
        <v>907000</v>
      </c>
      <c r="F140" s="627"/>
      <c r="G140" s="506"/>
      <c r="H140" s="506"/>
      <c r="I140" s="506"/>
      <c r="J140" s="506"/>
      <c r="K140" s="628"/>
      <c r="L140" s="717"/>
      <c r="M140" s="649">
        <f t="shared" si="14"/>
        <v>0</v>
      </c>
      <c r="N140" s="504"/>
      <c r="O140" s="506"/>
      <c r="P140" s="506"/>
      <c r="Q140" s="506"/>
      <c r="R140" s="628">
        <v>907000</v>
      </c>
      <c r="S140" s="1301">
        <f t="shared" si="15"/>
        <v>907000</v>
      </c>
      <c r="T140" s="1316"/>
    </row>
    <row r="141" spans="1:20" ht="13.5" thickBot="1">
      <c r="A141" s="414">
        <v>129</v>
      </c>
      <c r="B141" s="500" t="s">
        <v>976</v>
      </c>
      <c r="C141" s="654" t="s">
        <v>1022</v>
      </c>
      <c r="D141" s="536"/>
      <c r="E141" s="1301">
        <f t="shared" si="13"/>
        <v>554000</v>
      </c>
      <c r="F141" s="627"/>
      <c r="G141" s="506"/>
      <c r="H141" s="506"/>
      <c r="I141" s="506"/>
      <c r="J141" s="506"/>
      <c r="K141" s="628"/>
      <c r="L141" s="717"/>
      <c r="M141" s="649">
        <f t="shared" si="14"/>
        <v>0</v>
      </c>
      <c r="N141" s="504"/>
      <c r="O141" s="506"/>
      <c r="P141" s="506"/>
      <c r="Q141" s="506"/>
      <c r="R141" s="628">
        <v>554000</v>
      </c>
      <c r="S141" s="1301">
        <f t="shared" si="15"/>
        <v>554000</v>
      </c>
      <c r="T141" s="1316"/>
    </row>
    <row r="142" spans="1:20" ht="13.5" thickBot="1">
      <c r="A142" s="414">
        <v>130</v>
      </c>
      <c r="B142" s="500" t="s">
        <v>1023</v>
      </c>
      <c r="C142" s="654" t="s">
        <v>1022</v>
      </c>
      <c r="D142" s="536"/>
      <c r="E142" s="1301">
        <f t="shared" si="13"/>
        <v>136000</v>
      </c>
      <c r="F142" s="627"/>
      <c r="G142" s="506"/>
      <c r="H142" s="506"/>
      <c r="I142" s="506"/>
      <c r="J142" s="506"/>
      <c r="K142" s="628"/>
      <c r="L142" s="717"/>
      <c r="M142" s="649">
        <f t="shared" si="14"/>
        <v>0</v>
      </c>
      <c r="N142" s="504"/>
      <c r="O142" s="506"/>
      <c r="P142" s="506"/>
      <c r="Q142" s="506"/>
      <c r="R142" s="628">
        <v>136000</v>
      </c>
      <c r="S142" s="1301">
        <f t="shared" si="15"/>
        <v>136000</v>
      </c>
      <c r="T142" s="1316"/>
    </row>
    <row r="143" spans="1:20" ht="13.5" thickBot="1">
      <c r="A143" s="414">
        <v>131</v>
      </c>
      <c r="B143" s="500" t="s">
        <v>1024</v>
      </c>
      <c r="C143" s="654" t="s">
        <v>1022</v>
      </c>
      <c r="D143" s="536"/>
      <c r="E143" s="1301">
        <f t="shared" si="13"/>
        <v>146000</v>
      </c>
      <c r="F143" s="627"/>
      <c r="G143" s="506"/>
      <c r="H143" s="506"/>
      <c r="I143" s="506"/>
      <c r="J143" s="506"/>
      <c r="K143" s="628"/>
      <c r="L143" s="717"/>
      <c r="M143" s="649">
        <f t="shared" si="14"/>
        <v>0</v>
      </c>
      <c r="N143" s="504"/>
      <c r="O143" s="506"/>
      <c r="P143" s="506"/>
      <c r="Q143" s="506"/>
      <c r="R143" s="628">
        <v>146000</v>
      </c>
      <c r="S143" s="1301">
        <f t="shared" si="15"/>
        <v>146000</v>
      </c>
      <c r="T143" s="1316"/>
    </row>
    <row r="144" spans="1:20" ht="13.5" thickBot="1">
      <c r="A144" s="414">
        <v>132</v>
      </c>
      <c r="B144" s="500" t="s">
        <v>1025</v>
      </c>
      <c r="C144" s="654" t="s">
        <v>1022</v>
      </c>
      <c r="D144" s="536"/>
      <c r="E144" s="1301">
        <f t="shared" si="13"/>
        <v>26000</v>
      </c>
      <c r="F144" s="627"/>
      <c r="G144" s="506"/>
      <c r="H144" s="506"/>
      <c r="I144" s="506"/>
      <c r="J144" s="506"/>
      <c r="K144" s="628"/>
      <c r="L144" s="717"/>
      <c r="M144" s="649">
        <f t="shared" si="14"/>
        <v>0</v>
      </c>
      <c r="N144" s="504"/>
      <c r="O144" s="506"/>
      <c r="P144" s="506"/>
      <c r="Q144" s="506"/>
      <c r="R144" s="628">
        <v>26000</v>
      </c>
      <c r="S144" s="1301">
        <f t="shared" si="15"/>
        <v>26000</v>
      </c>
      <c r="T144" s="1316"/>
    </row>
    <row r="145" spans="1:20" ht="13.5" thickBot="1">
      <c r="A145" s="414">
        <v>133</v>
      </c>
      <c r="B145" s="500" t="s">
        <v>990</v>
      </c>
      <c r="C145" s="654" t="s">
        <v>1022</v>
      </c>
      <c r="D145" s="536"/>
      <c r="E145" s="1301">
        <f t="shared" si="13"/>
        <v>60350000</v>
      </c>
      <c r="F145" s="627"/>
      <c r="G145" s="506"/>
      <c r="H145" s="506"/>
      <c r="I145" s="506"/>
      <c r="J145" s="506"/>
      <c r="K145" s="628"/>
      <c r="L145" s="717"/>
      <c r="M145" s="649">
        <f t="shared" si="14"/>
        <v>0</v>
      </c>
      <c r="N145" s="504"/>
      <c r="O145" s="506"/>
      <c r="P145" s="506"/>
      <c r="Q145" s="506"/>
      <c r="R145" s="628">
        <v>60350000</v>
      </c>
      <c r="S145" s="1301">
        <f t="shared" si="15"/>
        <v>60350000</v>
      </c>
      <c r="T145" s="1316"/>
    </row>
    <row r="146" spans="1:20" ht="13.5" thickBot="1">
      <c r="A146" s="414">
        <v>134</v>
      </c>
      <c r="B146" s="500" t="s">
        <v>1026</v>
      </c>
      <c r="C146" s="654" t="s">
        <v>1017</v>
      </c>
      <c r="D146" s="536"/>
      <c r="E146" s="1301">
        <f t="shared" si="13"/>
        <v>4683770</v>
      </c>
      <c r="F146" s="627"/>
      <c r="G146" s="506"/>
      <c r="H146" s="506"/>
      <c r="I146" s="506"/>
      <c r="J146" s="506"/>
      <c r="K146" s="628"/>
      <c r="L146" s="717">
        <v>4683770</v>
      </c>
      <c r="M146" s="649">
        <f t="shared" si="14"/>
        <v>4683770</v>
      </c>
      <c r="N146" s="504"/>
      <c r="O146" s="506"/>
      <c r="P146" s="506"/>
      <c r="Q146" s="506"/>
      <c r="R146" s="628"/>
      <c r="S146" s="1301"/>
      <c r="T146" s="1316"/>
    </row>
    <row r="147" spans="1:20" ht="13.5" thickBot="1">
      <c r="A147" s="414">
        <v>135</v>
      </c>
      <c r="B147" s="500" t="s">
        <v>1027</v>
      </c>
      <c r="C147" s="654" t="s">
        <v>1028</v>
      </c>
      <c r="D147" s="536"/>
      <c r="E147" s="1301">
        <f t="shared" si="13"/>
        <v>9884391</v>
      </c>
      <c r="F147" s="627"/>
      <c r="G147" s="506"/>
      <c r="H147" s="506"/>
      <c r="I147" s="506"/>
      <c r="J147" s="506"/>
      <c r="K147" s="628"/>
      <c r="L147" s="717">
        <v>9884391</v>
      </c>
      <c r="M147" s="649">
        <f t="shared" si="14"/>
        <v>9884391</v>
      </c>
      <c r="N147" s="504"/>
      <c r="O147" s="506"/>
      <c r="P147" s="506"/>
      <c r="Q147" s="506"/>
      <c r="R147" s="628"/>
      <c r="S147" s="1301">
        <f t="shared" si="15"/>
        <v>0</v>
      </c>
      <c r="T147" s="1316"/>
    </row>
    <row r="148" spans="1:20" ht="13.5" thickBot="1">
      <c r="A148" s="414">
        <v>136</v>
      </c>
      <c r="B148" s="500" t="s">
        <v>1085</v>
      </c>
      <c r="C148" s="654" t="s">
        <v>1086</v>
      </c>
      <c r="D148" s="536"/>
      <c r="E148" s="1301">
        <f t="shared" si="13"/>
        <v>1000000</v>
      </c>
      <c r="F148" s="627"/>
      <c r="G148" s="506"/>
      <c r="H148" s="506"/>
      <c r="I148" s="506"/>
      <c r="J148" s="506"/>
      <c r="K148" s="628"/>
      <c r="L148" s="717">
        <v>1000000</v>
      </c>
      <c r="M148" s="649">
        <f t="shared" si="14"/>
        <v>1000000</v>
      </c>
      <c r="N148" s="504"/>
      <c r="O148" s="506"/>
      <c r="P148" s="506"/>
      <c r="Q148" s="506"/>
      <c r="R148" s="628"/>
      <c r="S148" s="1301">
        <f t="shared" si="15"/>
        <v>0</v>
      </c>
      <c r="T148" s="1316"/>
    </row>
    <row r="149" spans="1:20" ht="13.5" thickBot="1">
      <c r="A149" s="414">
        <v>137</v>
      </c>
      <c r="B149" s="500" t="s">
        <v>1029</v>
      </c>
      <c r="C149" s="654" t="s">
        <v>1049</v>
      </c>
      <c r="D149" s="536"/>
      <c r="E149" s="1301">
        <f t="shared" si="13"/>
        <v>526000</v>
      </c>
      <c r="F149" s="627"/>
      <c r="G149" s="506"/>
      <c r="H149" s="506"/>
      <c r="I149" s="506"/>
      <c r="J149" s="506"/>
      <c r="K149" s="628"/>
      <c r="L149" s="717"/>
      <c r="M149" s="649">
        <f t="shared" si="14"/>
        <v>0</v>
      </c>
      <c r="N149" s="504">
        <v>526000</v>
      </c>
      <c r="O149" s="506"/>
      <c r="P149" s="506"/>
      <c r="Q149" s="506"/>
      <c r="R149" s="628"/>
      <c r="S149" s="1301">
        <f t="shared" si="15"/>
        <v>526000</v>
      </c>
      <c r="T149" s="1316"/>
    </row>
    <row r="150" spans="1:20" ht="13.5" thickBot="1">
      <c r="A150" s="414">
        <v>138</v>
      </c>
      <c r="B150" s="500" t="s">
        <v>1050</v>
      </c>
      <c r="C150" s="654" t="s">
        <v>1030</v>
      </c>
      <c r="D150" s="536"/>
      <c r="E150" s="1301">
        <f t="shared" si="13"/>
        <v>1037000</v>
      </c>
      <c r="F150" s="627"/>
      <c r="G150" s="506"/>
      <c r="H150" s="506">
        <v>1037000</v>
      </c>
      <c r="I150" s="506"/>
      <c r="J150" s="506"/>
      <c r="K150" s="628"/>
      <c r="L150" s="717"/>
      <c r="M150" s="649">
        <f t="shared" si="14"/>
        <v>1037000</v>
      </c>
      <c r="N150" s="504"/>
      <c r="O150" s="506"/>
      <c r="P150" s="506"/>
      <c r="Q150" s="506"/>
      <c r="R150" s="628"/>
      <c r="S150" s="1301">
        <f t="shared" si="15"/>
        <v>0</v>
      </c>
      <c r="T150" s="1316"/>
    </row>
    <row r="151" spans="1:20" ht="13.5" thickBot="1">
      <c r="A151" s="414">
        <v>139</v>
      </c>
      <c r="B151" s="500" t="s">
        <v>1051</v>
      </c>
      <c r="C151" s="654" t="s">
        <v>1052</v>
      </c>
      <c r="D151" s="536"/>
      <c r="E151" s="1301">
        <f t="shared" si="13"/>
        <v>0</v>
      </c>
      <c r="F151" s="627"/>
      <c r="G151" s="506"/>
      <c r="H151" s="506">
        <v>250000</v>
      </c>
      <c r="I151" s="506"/>
      <c r="J151" s="506"/>
      <c r="K151" s="628"/>
      <c r="L151" s="717">
        <v>-250000</v>
      </c>
      <c r="M151" s="649">
        <f t="shared" si="14"/>
        <v>0</v>
      </c>
      <c r="N151" s="504"/>
      <c r="O151" s="506"/>
      <c r="P151" s="506"/>
      <c r="Q151" s="506"/>
      <c r="R151" s="628"/>
      <c r="S151" s="1301">
        <f t="shared" si="15"/>
        <v>0</v>
      </c>
      <c r="T151" s="1316"/>
    </row>
    <row r="152" spans="1:20" ht="13.5" thickBot="1">
      <c r="A152" s="414">
        <v>139</v>
      </c>
      <c r="B152" s="500" t="s">
        <v>1051</v>
      </c>
      <c r="C152" s="654" t="s">
        <v>1052</v>
      </c>
      <c r="D152" s="536"/>
      <c r="E152" s="1301">
        <f t="shared" si="13"/>
        <v>250000</v>
      </c>
      <c r="F152" s="627"/>
      <c r="G152" s="506"/>
      <c r="H152" s="506"/>
      <c r="I152" s="506"/>
      <c r="J152" s="506"/>
      <c r="K152" s="628">
        <v>250000</v>
      </c>
      <c r="L152" s="717"/>
      <c r="M152" s="649">
        <f t="shared" si="14"/>
        <v>250000</v>
      </c>
      <c r="N152" s="504"/>
      <c r="O152" s="506"/>
      <c r="P152" s="506"/>
      <c r="Q152" s="506"/>
      <c r="R152" s="628"/>
      <c r="S152" s="1301">
        <f t="shared" si="15"/>
        <v>0</v>
      </c>
      <c r="T152" s="1316"/>
    </row>
    <row r="153" spans="1:20" ht="13.5" thickBot="1">
      <c r="A153" s="414">
        <v>140</v>
      </c>
      <c r="B153" s="500" t="s">
        <v>949</v>
      </c>
      <c r="C153" s="654" t="s">
        <v>1053</v>
      </c>
      <c r="D153" s="536"/>
      <c r="E153" s="1301">
        <f t="shared" si="13"/>
        <v>1000000</v>
      </c>
      <c r="F153" s="627">
        <v>141000</v>
      </c>
      <c r="G153" s="506"/>
      <c r="H153" s="506">
        <v>859000</v>
      </c>
      <c r="I153" s="506"/>
      <c r="J153" s="506"/>
      <c r="K153" s="628"/>
      <c r="L153" s="717"/>
      <c r="M153" s="649">
        <f t="shared" si="14"/>
        <v>1000000</v>
      </c>
      <c r="N153" s="504"/>
      <c r="O153" s="506"/>
      <c r="P153" s="506"/>
      <c r="Q153" s="506"/>
      <c r="R153" s="628"/>
      <c r="S153" s="1301">
        <f t="shared" si="15"/>
        <v>0</v>
      </c>
      <c r="T153" s="1316"/>
    </row>
    <row r="154" spans="1:20" ht="13.5" thickBot="1">
      <c r="A154" s="414">
        <v>140</v>
      </c>
      <c r="B154" s="500" t="s">
        <v>950</v>
      </c>
      <c r="C154" s="654" t="s">
        <v>1080</v>
      </c>
      <c r="D154" s="536"/>
      <c r="E154" s="1301">
        <f t="shared" si="13"/>
        <v>-1000000</v>
      </c>
      <c r="F154" s="627"/>
      <c r="G154" s="506"/>
      <c r="H154" s="506"/>
      <c r="I154" s="506"/>
      <c r="J154" s="506"/>
      <c r="K154" s="628"/>
      <c r="L154" s="717"/>
      <c r="M154" s="649">
        <f t="shared" si="14"/>
        <v>0</v>
      </c>
      <c r="N154" s="504"/>
      <c r="O154" s="506"/>
      <c r="P154" s="506"/>
      <c r="Q154" s="506"/>
      <c r="R154" s="628">
        <v>-1000000</v>
      </c>
      <c r="S154" s="1301">
        <f t="shared" si="15"/>
        <v>-1000000</v>
      </c>
      <c r="T154" s="1316"/>
    </row>
    <row r="155" spans="1:20" ht="13.5" thickBot="1">
      <c r="A155" s="414">
        <v>141</v>
      </c>
      <c r="B155" s="500" t="s">
        <v>1055</v>
      </c>
      <c r="C155" s="654" t="s">
        <v>1056</v>
      </c>
      <c r="D155" s="536"/>
      <c r="E155" s="1301">
        <f t="shared" si="13"/>
        <v>-400000</v>
      </c>
      <c r="F155" s="627">
        <v>-400000</v>
      </c>
      <c r="G155" s="506"/>
      <c r="H155" s="506"/>
      <c r="I155" s="506"/>
      <c r="J155" s="506"/>
      <c r="K155" s="628"/>
      <c r="L155" s="717"/>
      <c r="M155" s="649">
        <f t="shared" si="14"/>
        <v>-400000</v>
      </c>
      <c r="N155" s="504"/>
      <c r="O155" s="506"/>
      <c r="P155" s="506"/>
      <c r="Q155" s="506"/>
      <c r="R155" s="628"/>
      <c r="S155" s="1301">
        <f t="shared" si="15"/>
        <v>0</v>
      </c>
      <c r="T155" s="1316"/>
    </row>
    <row r="156" spans="1:20" ht="13.5" thickBot="1">
      <c r="A156" s="414">
        <v>142</v>
      </c>
      <c r="B156" s="500" t="s">
        <v>1059</v>
      </c>
      <c r="C156" s="654" t="s">
        <v>1056</v>
      </c>
      <c r="D156" s="536"/>
      <c r="E156" s="1301">
        <f t="shared" si="13"/>
        <v>0</v>
      </c>
      <c r="F156" s="627">
        <v>-158000</v>
      </c>
      <c r="G156" s="506">
        <v>-1354000</v>
      </c>
      <c r="H156" s="506">
        <v>1512000</v>
      </c>
      <c r="I156" s="506"/>
      <c r="J156" s="506"/>
      <c r="K156" s="628"/>
      <c r="L156" s="717"/>
      <c r="M156" s="649"/>
      <c r="N156" s="504"/>
      <c r="O156" s="506"/>
      <c r="P156" s="506"/>
      <c r="Q156" s="506"/>
      <c r="R156" s="628"/>
      <c r="S156" s="1301"/>
      <c r="T156" s="1316"/>
    </row>
    <row r="157" spans="1:20" ht="13.5" thickBot="1">
      <c r="A157" s="414">
        <v>143</v>
      </c>
      <c r="B157" s="500" t="s">
        <v>1058</v>
      </c>
      <c r="C157" s="654" t="s">
        <v>1056</v>
      </c>
      <c r="D157" s="536"/>
      <c r="E157" s="1301">
        <f t="shared" si="13"/>
        <v>0</v>
      </c>
      <c r="F157" s="627">
        <v>1134000</v>
      </c>
      <c r="G157" s="506"/>
      <c r="H157" s="506"/>
      <c r="I157" s="506"/>
      <c r="J157" s="506"/>
      <c r="K157" s="628"/>
      <c r="L157" s="717">
        <v>-1134000</v>
      </c>
      <c r="M157" s="649">
        <f t="shared" si="14"/>
        <v>0</v>
      </c>
      <c r="N157" s="504"/>
      <c r="O157" s="506"/>
      <c r="P157" s="506"/>
      <c r="Q157" s="506"/>
      <c r="R157" s="628"/>
      <c r="S157" s="1301">
        <f t="shared" si="15"/>
        <v>0</v>
      </c>
      <c r="T157" s="1316"/>
    </row>
    <row r="158" spans="1:20" ht="13.5" thickBot="1">
      <c r="A158" s="414">
        <v>144</v>
      </c>
      <c r="B158" s="500" t="s">
        <v>1062</v>
      </c>
      <c r="C158" s="654" t="s">
        <v>1063</v>
      </c>
      <c r="D158" s="536"/>
      <c r="E158" s="1301">
        <f t="shared" si="13"/>
        <v>0</v>
      </c>
      <c r="F158" s="627"/>
      <c r="G158" s="506"/>
      <c r="H158" s="506"/>
      <c r="I158" s="506">
        <v>-2500000</v>
      </c>
      <c r="J158" s="506"/>
      <c r="K158" s="628"/>
      <c r="L158" s="717"/>
      <c r="M158" s="649">
        <f t="shared" si="14"/>
        <v>-2500000</v>
      </c>
      <c r="N158" s="504"/>
      <c r="O158" s="506"/>
      <c r="P158" s="506"/>
      <c r="Q158" s="506">
        <v>2500000</v>
      </c>
      <c r="R158" s="628"/>
      <c r="S158" s="1301">
        <f t="shared" si="15"/>
        <v>2500000</v>
      </c>
      <c r="T158" s="1316"/>
    </row>
    <row r="159" spans="1:20" ht="13.5" thickBot="1">
      <c r="A159" s="414">
        <v>145</v>
      </c>
      <c r="B159" s="500" t="s">
        <v>375</v>
      </c>
      <c r="C159" s="654" t="s">
        <v>1064</v>
      </c>
      <c r="D159" s="536"/>
      <c r="E159" s="1301">
        <f t="shared" si="13"/>
        <v>0</v>
      </c>
      <c r="F159" s="627"/>
      <c r="G159" s="506"/>
      <c r="H159" s="506"/>
      <c r="I159" s="506"/>
      <c r="J159" s="506"/>
      <c r="K159" s="628"/>
      <c r="L159" s="717"/>
      <c r="M159" s="649">
        <f t="shared" si="14"/>
        <v>0</v>
      </c>
      <c r="N159" s="504">
        <v>1018000</v>
      </c>
      <c r="O159" s="506"/>
      <c r="P159" s="506"/>
      <c r="Q159" s="506"/>
      <c r="R159" s="628">
        <v>-1018000</v>
      </c>
      <c r="S159" s="1301">
        <f t="shared" si="15"/>
        <v>0</v>
      </c>
      <c r="T159" s="1316"/>
    </row>
    <row r="160" spans="1:20" ht="13.5" thickBot="1">
      <c r="A160" s="414">
        <v>146</v>
      </c>
      <c r="B160" s="500" t="s">
        <v>1065</v>
      </c>
      <c r="C160" s="654" t="s">
        <v>1064</v>
      </c>
      <c r="D160" s="536"/>
      <c r="E160" s="1301">
        <f t="shared" si="13"/>
        <v>0</v>
      </c>
      <c r="F160" s="627"/>
      <c r="G160" s="506"/>
      <c r="H160" s="506"/>
      <c r="I160" s="506"/>
      <c r="J160" s="506"/>
      <c r="K160" s="628"/>
      <c r="L160" s="717"/>
      <c r="M160" s="649">
        <f t="shared" si="14"/>
        <v>0</v>
      </c>
      <c r="N160" s="504">
        <v>162000</v>
      </c>
      <c r="O160" s="506"/>
      <c r="P160" s="506"/>
      <c r="Q160" s="506"/>
      <c r="R160" s="628">
        <v>-162000</v>
      </c>
      <c r="S160" s="1301">
        <f t="shared" si="15"/>
        <v>0</v>
      </c>
      <c r="T160" s="1316"/>
    </row>
    <row r="161" spans="1:20" ht="13.5" thickBot="1">
      <c r="A161" s="414">
        <v>147</v>
      </c>
      <c r="B161" s="500" t="s">
        <v>1066</v>
      </c>
      <c r="C161" s="654" t="s">
        <v>1064</v>
      </c>
      <c r="D161" s="536"/>
      <c r="E161" s="1301">
        <f t="shared" si="13"/>
        <v>0</v>
      </c>
      <c r="F161" s="627"/>
      <c r="G161" s="506"/>
      <c r="H161" s="506"/>
      <c r="I161" s="506"/>
      <c r="J161" s="506"/>
      <c r="K161" s="628"/>
      <c r="L161" s="717"/>
      <c r="M161" s="649">
        <f t="shared" si="14"/>
        <v>0</v>
      </c>
      <c r="N161" s="504">
        <v>953000</v>
      </c>
      <c r="O161" s="506"/>
      <c r="P161" s="506"/>
      <c r="Q161" s="506"/>
      <c r="R161" s="628">
        <v>-953000</v>
      </c>
      <c r="S161" s="1301">
        <f t="shared" si="15"/>
        <v>0</v>
      </c>
      <c r="T161" s="1316"/>
    </row>
    <row r="162" spans="1:20" ht="13.5" thickBot="1">
      <c r="A162" s="414">
        <v>148</v>
      </c>
      <c r="B162" s="500" t="s">
        <v>1067</v>
      </c>
      <c r="C162" s="654" t="s">
        <v>1064</v>
      </c>
      <c r="D162" s="536"/>
      <c r="E162" s="1301">
        <f t="shared" si="13"/>
        <v>0</v>
      </c>
      <c r="F162" s="627"/>
      <c r="G162" s="506"/>
      <c r="H162" s="506"/>
      <c r="I162" s="506"/>
      <c r="J162" s="506"/>
      <c r="K162" s="628"/>
      <c r="L162" s="717"/>
      <c r="M162" s="649">
        <f t="shared" si="14"/>
        <v>0</v>
      </c>
      <c r="N162" s="504">
        <v>139000</v>
      </c>
      <c r="O162" s="506"/>
      <c r="P162" s="506"/>
      <c r="Q162" s="506"/>
      <c r="R162" s="628">
        <v>-139000</v>
      </c>
      <c r="S162" s="1301">
        <f t="shared" si="15"/>
        <v>0</v>
      </c>
      <c r="T162" s="1316"/>
    </row>
    <row r="163" spans="1:20" ht="13.5" thickBot="1">
      <c r="A163" s="414">
        <v>149</v>
      </c>
      <c r="B163" s="500" t="s">
        <v>1068</v>
      </c>
      <c r="C163" s="654" t="s">
        <v>1064</v>
      </c>
      <c r="D163" s="536"/>
      <c r="E163" s="1301">
        <f t="shared" si="13"/>
        <v>0</v>
      </c>
      <c r="F163" s="627"/>
      <c r="G163" s="506"/>
      <c r="H163" s="506"/>
      <c r="I163" s="506"/>
      <c r="J163" s="506"/>
      <c r="K163" s="628"/>
      <c r="L163" s="717"/>
      <c r="M163" s="649">
        <f t="shared" si="14"/>
        <v>0</v>
      </c>
      <c r="N163" s="504">
        <v>188000</v>
      </c>
      <c r="O163" s="506"/>
      <c r="P163" s="506"/>
      <c r="Q163" s="506"/>
      <c r="R163" s="628">
        <v>-188000</v>
      </c>
      <c r="S163" s="1301">
        <f t="shared" si="15"/>
        <v>0</v>
      </c>
      <c r="T163" s="1316"/>
    </row>
    <row r="164" spans="1:20" ht="13.5" thickBot="1">
      <c r="A164" s="414">
        <v>150</v>
      </c>
      <c r="B164" s="500" t="s">
        <v>1069</v>
      </c>
      <c r="C164" s="654" t="s">
        <v>1064</v>
      </c>
      <c r="D164" s="536"/>
      <c r="E164" s="1301">
        <f t="shared" si="13"/>
        <v>0</v>
      </c>
      <c r="F164" s="627"/>
      <c r="G164" s="506"/>
      <c r="H164" s="506"/>
      <c r="I164" s="506"/>
      <c r="J164" s="506"/>
      <c r="K164" s="628"/>
      <c r="L164" s="717"/>
      <c r="M164" s="649">
        <f t="shared" si="14"/>
        <v>0</v>
      </c>
      <c r="N164" s="504">
        <v>258000</v>
      </c>
      <c r="O164" s="506"/>
      <c r="P164" s="506"/>
      <c r="Q164" s="506"/>
      <c r="R164" s="628">
        <v>-258000</v>
      </c>
      <c r="S164" s="1301">
        <f t="shared" si="15"/>
        <v>0</v>
      </c>
      <c r="T164" s="1316"/>
    </row>
    <row r="165" spans="1:20" ht="13.5" thickBot="1">
      <c r="A165" s="414">
        <v>151</v>
      </c>
      <c r="B165" s="500" t="s">
        <v>1070</v>
      </c>
      <c r="C165" s="654" t="s">
        <v>1064</v>
      </c>
      <c r="D165" s="536"/>
      <c r="E165" s="1301">
        <f t="shared" si="13"/>
        <v>0</v>
      </c>
      <c r="F165" s="627"/>
      <c r="G165" s="506"/>
      <c r="H165" s="506"/>
      <c r="I165" s="506"/>
      <c r="J165" s="506"/>
      <c r="K165" s="628"/>
      <c r="L165" s="717"/>
      <c r="M165" s="649">
        <f t="shared" si="14"/>
        <v>0</v>
      </c>
      <c r="N165" s="504"/>
      <c r="O165" s="506">
        <v>1964000</v>
      </c>
      <c r="P165" s="506"/>
      <c r="Q165" s="506"/>
      <c r="R165" s="628">
        <v>-1964000</v>
      </c>
      <c r="S165" s="1301">
        <f t="shared" si="15"/>
        <v>0</v>
      </c>
      <c r="T165" s="1316"/>
    </row>
    <row r="166" spans="1:20" ht="13.5" thickBot="1">
      <c r="A166" s="414">
        <v>152</v>
      </c>
      <c r="B166" s="500" t="s">
        <v>1071</v>
      </c>
      <c r="C166" s="654" t="s">
        <v>1064</v>
      </c>
      <c r="D166" s="536"/>
      <c r="E166" s="1301">
        <f t="shared" si="13"/>
        <v>0</v>
      </c>
      <c r="F166" s="627"/>
      <c r="G166" s="506"/>
      <c r="H166" s="506"/>
      <c r="I166" s="506"/>
      <c r="J166" s="506"/>
      <c r="K166" s="628"/>
      <c r="L166" s="717"/>
      <c r="M166" s="649">
        <f t="shared" si="14"/>
        <v>0</v>
      </c>
      <c r="N166" s="504"/>
      <c r="O166" s="506">
        <v>8000000</v>
      </c>
      <c r="P166" s="506"/>
      <c r="Q166" s="506"/>
      <c r="R166" s="628">
        <v>-8000000</v>
      </c>
      <c r="S166" s="1301">
        <f t="shared" si="15"/>
        <v>0</v>
      </c>
      <c r="T166" s="1316"/>
    </row>
    <row r="167" spans="1:20" ht="13.5" thickBot="1">
      <c r="A167" s="414">
        <v>153</v>
      </c>
      <c r="B167" s="500" t="s">
        <v>1072</v>
      </c>
      <c r="C167" s="654" t="s">
        <v>1064</v>
      </c>
      <c r="D167" s="536"/>
      <c r="E167" s="1301">
        <f t="shared" si="13"/>
        <v>0</v>
      </c>
      <c r="F167" s="627"/>
      <c r="G167" s="506"/>
      <c r="H167" s="506"/>
      <c r="I167" s="506"/>
      <c r="J167" s="506"/>
      <c r="K167" s="628"/>
      <c r="L167" s="717"/>
      <c r="M167" s="649">
        <f t="shared" si="14"/>
        <v>0</v>
      </c>
      <c r="N167" s="504"/>
      <c r="O167" s="506">
        <v>1598000</v>
      </c>
      <c r="P167" s="506"/>
      <c r="Q167" s="506"/>
      <c r="R167" s="628">
        <v>-1598000</v>
      </c>
      <c r="S167" s="1301">
        <f t="shared" si="15"/>
        <v>0</v>
      </c>
      <c r="T167" s="1316"/>
    </row>
    <row r="168" spans="1:20" ht="13.5" thickBot="1">
      <c r="A168" s="414">
        <v>154</v>
      </c>
      <c r="B168" s="500" t="s">
        <v>1088</v>
      </c>
      <c r="C168" s="654" t="s">
        <v>1087</v>
      </c>
      <c r="D168" s="536"/>
      <c r="E168" s="1324">
        <f t="shared" si="13"/>
        <v>0</v>
      </c>
      <c r="F168" s="627"/>
      <c r="G168" s="506"/>
      <c r="H168" s="506"/>
      <c r="I168" s="506">
        <v>3000000</v>
      </c>
      <c r="J168" s="506"/>
      <c r="K168" s="628"/>
      <c r="L168" s="717"/>
      <c r="M168" s="649">
        <f t="shared" si="14"/>
        <v>3000000</v>
      </c>
      <c r="N168" s="504"/>
      <c r="O168" s="506"/>
      <c r="P168" s="506"/>
      <c r="Q168" s="506"/>
      <c r="R168" s="628">
        <v>-3000000</v>
      </c>
      <c r="S168" s="1301">
        <f t="shared" si="15"/>
        <v>-3000000</v>
      </c>
      <c r="T168" s="1316"/>
    </row>
    <row r="169" spans="1:20" ht="13.5" thickBot="1">
      <c r="A169" s="414">
        <v>155</v>
      </c>
      <c r="B169" s="500" t="s">
        <v>951</v>
      </c>
      <c r="C169" s="654" t="s">
        <v>952</v>
      </c>
      <c r="D169" s="536"/>
      <c r="E169" s="1303">
        <f t="shared" si="13"/>
        <v>0</v>
      </c>
      <c r="F169" s="627">
        <v>1008000</v>
      </c>
      <c r="G169" s="506"/>
      <c r="H169" s="506"/>
      <c r="I169" s="506"/>
      <c r="J169" s="506"/>
      <c r="K169" s="628"/>
      <c r="L169" s="717">
        <v>-1008000</v>
      </c>
      <c r="M169" s="649">
        <f t="shared" si="14"/>
        <v>0</v>
      </c>
      <c r="N169" s="504"/>
      <c r="O169" s="506"/>
      <c r="P169" s="506"/>
      <c r="Q169" s="506"/>
      <c r="R169" s="628"/>
      <c r="S169" s="1301">
        <f t="shared" si="15"/>
        <v>0</v>
      </c>
      <c r="T169" s="1316"/>
    </row>
    <row r="170" spans="1:20" ht="13.5" thickBot="1">
      <c r="A170" s="414">
        <v>156</v>
      </c>
      <c r="B170" s="500" t="s">
        <v>939</v>
      </c>
      <c r="C170" s="654" t="s">
        <v>940</v>
      </c>
      <c r="D170" s="536"/>
      <c r="E170" s="1301">
        <f t="shared" si="13"/>
        <v>-1897000</v>
      </c>
      <c r="F170" s="627"/>
      <c r="G170" s="506"/>
      <c r="H170" s="506">
        <v>-1897000</v>
      </c>
      <c r="I170" s="506"/>
      <c r="J170" s="506"/>
      <c r="K170" s="628"/>
      <c r="L170" s="717"/>
      <c r="M170" s="649">
        <f t="shared" si="14"/>
        <v>-1897000</v>
      </c>
      <c r="N170" s="504"/>
      <c r="O170" s="506"/>
      <c r="P170" s="506"/>
      <c r="Q170" s="506"/>
      <c r="R170" s="628"/>
      <c r="S170" s="1301">
        <f t="shared" si="15"/>
        <v>0</v>
      </c>
      <c r="T170" s="1316"/>
    </row>
    <row r="171" spans="1:20" ht="13.5" thickBot="1">
      <c r="A171" s="414">
        <v>156</v>
      </c>
      <c r="B171" s="500" t="s">
        <v>941</v>
      </c>
      <c r="C171" s="654" t="s">
        <v>940</v>
      </c>
      <c r="D171" s="536"/>
      <c r="E171" s="1301">
        <f t="shared" si="13"/>
        <v>1082000</v>
      </c>
      <c r="F171" s="627"/>
      <c r="G171" s="506"/>
      <c r="H171" s="506">
        <v>1082000</v>
      </c>
      <c r="I171" s="506"/>
      <c r="J171" s="506"/>
      <c r="K171" s="628"/>
      <c r="L171" s="717"/>
      <c r="M171" s="649">
        <f t="shared" si="14"/>
        <v>1082000</v>
      </c>
      <c r="N171" s="504"/>
      <c r="O171" s="506"/>
      <c r="P171" s="506"/>
      <c r="Q171" s="506"/>
      <c r="R171" s="628"/>
      <c r="S171" s="1301">
        <f t="shared" si="15"/>
        <v>0</v>
      </c>
      <c r="T171" s="1316"/>
    </row>
    <row r="172" spans="1:20" ht="13.5" thickBot="1">
      <c r="A172" s="414">
        <v>156</v>
      </c>
      <c r="B172" s="500" t="s">
        <v>953</v>
      </c>
      <c r="C172" s="654" t="s">
        <v>940</v>
      </c>
      <c r="D172" s="536"/>
      <c r="E172" s="1301">
        <f t="shared" si="13"/>
        <v>78000</v>
      </c>
      <c r="F172" s="627"/>
      <c r="G172" s="506"/>
      <c r="H172" s="506">
        <v>78000</v>
      </c>
      <c r="I172" s="506"/>
      <c r="J172" s="506"/>
      <c r="K172" s="628"/>
      <c r="L172" s="717"/>
      <c r="M172" s="649">
        <f t="shared" si="14"/>
        <v>78000</v>
      </c>
      <c r="N172" s="504"/>
      <c r="O172" s="506"/>
      <c r="P172" s="506"/>
      <c r="Q172" s="506"/>
      <c r="R172" s="628"/>
      <c r="S172" s="1301">
        <f t="shared" si="15"/>
        <v>0</v>
      </c>
      <c r="T172" s="1316"/>
    </row>
    <row r="173" spans="1:20" ht="13.5" thickBot="1">
      <c r="A173" s="414">
        <v>156</v>
      </c>
      <c r="B173" s="500" t="s">
        <v>943</v>
      </c>
      <c r="C173" s="654" t="s">
        <v>940</v>
      </c>
      <c r="D173" s="536"/>
      <c r="E173" s="1301">
        <f t="shared" si="13"/>
        <v>570000</v>
      </c>
      <c r="F173" s="627"/>
      <c r="G173" s="506"/>
      <c r="H173" s="506">
        <v>570000</v>
      </c>
      <c r="I173" s="506"/>
      <c r="J173" s="506"/>
      <c r="K173" s="628"/>
      <c r="L173" s="717"/>
      <c r="M173" s="649">
        <f t="shared" si="14"/>
        <v>570000</v>
      </c>
      <c r="N173" s="504"/>
      <c r="O173" s="506"/>
      <c r="P173" s="506"/>
      <c r="Q173" s="506"/>
      <c r="R173" s="628"/>
      <c r="S173" s="1301">
        <f t="shared" si="15"/>
        <v>0</v>
      </c>
      <c r="T173" s="1316"/>
    </row>
    <row r="174" spans="1:20" ht="13.5" thickBot="1">
      <c r="A174" s="414">
        <v>156</v>
      </c>
      <c r="B174" s="500" t="s">
        <v>944</v>
      </c>
      <c r="C174" s="654" t="s">
        <v>940</v>
      </c>
      <c r="D174" s="536"/>
      <c r="E174" s="1301">
        <f t="shared" si="13"/>
        <v>167000</v>
      </c>
      <c r="F174" s="627"/>
      <c r="G174" s="506"/>
      <c r="H174" s="506">
        <v>167000</v>
      </c>
      <c r="I174" s="506"/>
      <c r="J174" s="506"/>
      <c r="K174" s="628"/>
      <c r="L174" s="717"/>
      <c r="M174" s="649">
        <f t="shared" si="14"/>
        <v>167000</v>
      </c>
      <c r="N174" s="504"/>
      <c r="O174" s="506"/>
      <c r="P174" s="506"/>
      <c r="Q174" s="506"/>
      <c r="R174" s="628"/>
      <c r="S174" s="1324">
        <f t="shared" si="15"/>
        <v>0</v>
      </c>
      <c r="T174" s="1316"/>
    </row>
    <row r="175" spans="1:20" ht="13.5" thickBot="1">
      <c r="A175" s="414"/>
      <c r="B175" s="481" t="s">
        <v>378</v>
      </c>
      <c r="C175" s="482" t="s">
        <v>935</v>
      </c>
      <c r="D175" s="521">
        <v>41639</v>
      </c>
      <c r="E175" s="1302">
        <f>SUM(M175+S175)</f>
        <v>1291390544</v>
      </c>
      <c r="F175" s="664">
        <f aca="true" t="shared" si="16" ref="F175:L175">SUM(F136:F174)</f>
        <v>256271393</v>
      </c>
      <c r="G175" s="664">
        <f t="shared" si="16"/>
        <v>62053161</v>
      </c>
      <c r="H175" s="666">
        <f t="shared" si="16"/>
        <v>243417443</v>
      </c>
      <c r="I175" s="666">
        <f t="shared" si="16"/>
        <v>64596428</v>
      </c>
      <c r="J175" s="666">
        <f t="shared" si="16"/>
        <v>68904824</v>
      </c>
      <c r="K175" s="666">
        <f t="shared" si="16"/>
        <v>327457261</v>
      </c>
      <c r="L175" s="666">
        <f t="shared" si="16"/>
        <v>14350728</v>
      </c>
      <c r="M175" s="649">
        <f>SUM(F175:L175)</f>
        <v>1037051238</v>
      </c>
      <c r="N175" s="485">
        <f>SUM(N136:N174)</f>
        <v>27519289</v>
      </c>
      <c r="O175" s="485">
        <f>SUM(O136:O174)</f>
        <v>111466147</v>
      </c>
      <c r="P175" s="485">
        <f>SUM(P136:P174)</f>
        <v>0</v>
      </c>
      <c r="Q175" s="485">
        <f>SUM(Q136:Q174)</f>
        <v>44000000</v>
      </c>
      <c r="R175" s="485">
        <f>SUM(R136:R174)</f>
        <v>71353870</v>
      </c>
      <c r="S175" s="1303">
        <f>SUM(N175:R175)</f>
        <v>254339306</v>
      </c>
      <c r="T175" s="1316"/>
    </row>
    <row r="176" spans="1:28" s="336" customFormat="1" ht="13.5" thickBot="1">
      <c r="A176" s="531"/>
      <c r="B176" s="1317" t="s">
        <v>432</v>
      </c>
      <c r="C176" s="1318"/>
      <c r="D176" s="1319"/>
      <c r="E176" s="535">
        <f>SUM(M176+S176)</f>
        <v>-327457261</v>
      </c>
      <c r="F176" s="1320"/>
      <c r="G176" s="1289"/>
      <c r="H176" s="1289"/>
      <c r="I176" s="1289"/>
      <c r="J176" s="1289"/>
      <c r="K176" s="1321">
        <v>-327457261</v>
      </c>
      <c r="L176" s="1322"/>
      <c r="M176" s="1291">
        <f>SUM(F176:L176)</f>
        <v>-327457261</v>
      </c>
      <c r="N176" s="1320"/>
      <c r="O176" s="1289"/>
      <c r="P176" s="1289"/>
      <c r="Q176" s="1289"/>
      <c r="R176" s="1290"/>
      <c r="S176" s="1315">
        <f>SUM(N176:R176)</f>
        <v>0</v>
      </c>
      <c r="T176" s="1316"/>
      <c r="U176" s="1071"/>
      <c r="V176" s="1071"/>
      <c r="W176" s="1071"/>
      <c r="X176" s="1071"/>
      <c r="Y176" s="1071"/>
      <c r="Z176" s="1071"/>
      <c r="AA176" s="1071"/>
      <c r="AB176" s="1071"/>
    </row>
    <row r="177" spans="1:20" ht="13.5" thickBot="1">
      <c r="A177" s="638"/>
      <c r="B177" s="547" t="s">
        <v>433</v>
      </c>
      <c r="C177" s="482" t="s">
        <v>935</v>
      </c>
      <c r="D177" s="639">
        <v>41639</v>
      </c>
      <c r="E177" s="663">
        <f aca="true" t="shared" si="17" ref="E177:S177">SUM(E175:E176)</f>
        <v>963933283</v>
      </c>
      <c r="F177" s="668">
        <f t="shared" si="17"/>
        <v>256271393</v>
      </c>
      <c r="G177" s="643">
        <f t="shared" si="17"/>
        <v>62053161</v>
      </c>
      <c r="H177" s="643">
        <f t="shared" si="17"/>
        <v>243417443</v>
      </c>
      <c r="I177" s="643">
        <f t="shared" si="17"/>
        <v>64596428</v>
      </c>
      <c r="J177" s="643">
        <f t="shared" si="17"/>
        <v>68904824</v>
      </c>
      <c r="K177" s="643">
        <f t="shared" si="17"/>
        <v>0</v>
      </c>
      <c r="L177" s="643">
        <f t="shared" si="17"/>
        <v>14350728</v>
      </c>
      <c r="M177" s="640">
        <f t="shared" si="17"/>
        <v>709593977</v>
      </c>
      <c r="N177" s="641">
        <f t="shared" si="17"/>
        <v>27519289</v>
      </c>
      <c r="O177" s="643">
        <f t="shared" si="17"/>
        <v>111466147</v>
      </c>
      <c r="P177" s="643">
        <f t="shared" si="17"/>
        <v>0</v>
      </c>
      <c r="Q177" s="643">
        <f t="shared" si="17"/>
        <v>44000000</v>
      </c>
      <c r="R177" s="643">
        <f t="shared" si="17"/>
        <v>71353870</v>
      </c>
      <c r="S177" s="663">
        <f t="shared" si="17"/>
        <v>254339306</v>
      </c>
      <c r="T177" s="1316"/>
    </row>
    <row r="178" spans="1:20" ht="12.75">
      <c r="A178" s="667"/>
      <c r="B178" s="669"/>
      <c r="C178" s="670"/>
      <c r="D178" s="671"/>
      <c r="E178" s="475"/>
      <c r="F178" s="670"/>
      <c r="G178" s="670"/>
      <c r="H178" s="670"/>
      <c r="I178" s="670"/>
      <c r="J178" s="670"/>
      <c r="K178" s="670"/>
      <c r="L178" s="1279"/>
      <c r="M178" s="670"/>
      <c r="N178" s="670"/>
      <c r="O178" s="670"/>
      <c r="P178" s="670"/>
      <c r="Q178" s="670"/>
      <c r="R178" s="670"/>
      <c r="S178" s="475"/>
      <c r="T178" s="1325"/>
    </row>
    <row r="179" spans="2:20" ht="13.5" thickBot="1">
      <c r="B179" s="553" t="s">
        <v>76</v>
      </c>
      <c r="C179" s="554"/>
      <c r="D179" s="555"/>
      <c r="E179" s="1310"/>
      <c r="F179" s="557"/>
      <c r="G179" s="557"/>
      <c r="H179" s="557"/>
      <c r="I179" s="557"/>
      <c r="J179" s="557"/>
      <c r="K179" s="557"/>
      <c r="L179" s="713"/>
      <c r="M179" s="557"/>
      <c r="N179" s="558"/>
      <c r="O179" s="558"/>
      <c r="P179" s="558"/>
      <c r="Q179" s="558"/>
      <c r="R179" s="558"/>
      <c r="S179" s="695"/>
      <c r="T179" s="1316"/>
    </row>
    <row r="180" spans="2:20" ht="13.5" thickBot="1">
      <c r="B180" s="559" t="s">
        <v>222</v>
      </c>
      <c r="C180" s="560"/>
      <c r="D180" s="528">
        <v>41275</v>
      </c>
      <c r="E180" s="768">
        <f>SUM(M180+S180)</f>
        <v>430000</v>
      </c>
      <c r="F180" s="672">
        <v>0</v>
      </c>
      <c r="G180" s="618">
        <v>0</v>
      </c>
      <c r="H180" s="618">
        <v>430000</v>
      </c>
      <c r="I180" s="618"/>
      <c r="J180" s="618">
        <v>0</v>
      </c>
      <c r="K180" s="619"/>
      <c r="L180" s="714">
        <v>0</v>
      </c>
      <c r="M180" s="489">
        <f>SUM(F180:L180)</f>
        <v>430000</v>
      </c>
      <c r="N180" s="617">
        <v>0</v>
      </c>
      <c r="O180" s="618">
        <v>0</v>
      </c>
      <c r="P180" s="618">
        <v>0</v>
      </c>
      <c r="Q180" s="618">
        <v>0</v>
      </c>
      <c r="R180" s="619">
        <v>0</v>
      </c>
      <c r="S180" s="522">
        <f>SUM(N180:R180)</f>
        <v>0</v>
      </c>
      <c r="T180" s="1316"/>
    </row>
    <row r="181" spans="2:20" ht="12.75">
      <c r="B181" s="566" t="s">
        <v>434</v>
      </c>
      <c r="C181" s="567" t="s">
        <v>435</v>
      </c>
      <c r="D181" s="568">
        <v>841127</v>
      </c>
      <c r="E181" s="958">
        <f>SUM(M181+S181)</f>
        <v>295000</v>
      </c>
      <c r="F181" s="673"/>
      <c r="G181" s="674"/>
      <c r="H181" s="570">
        <v>295000</v>
      </c>
      <c r="I181" s="582"/>
      <c r="J181" s="582"/>
      <c r="K181" s="582"/>
      <c r="L181" s="730"/>
      <c r="M181" s="561">
        <f>SUM(F181:L181)</f>
        <v>295000</v>
      </c>
      <c r="N181" s="675"/>
      <c r="O181" s="582"/>
      <c r="P181" s="582"/>
      <c r="Q181" s="582"/>
      <c r="R181" s="676"/>
      <c r="S181" s="958">
        <f>SUM(N181:R181)</f>
        <v>0</v>
      </c>
      <c r="T181" s="1316"/>
    </row>
    <row r="182" spans="2:20" ht="13.5" thickBot="1">
      <c r="B182" s="538" t="s">
        <v>436</v>
      </c>
      <c r="C182" s="573" t="s">
        <v>435</v>
      </c>
      <c r="D182" s="574">
        <v>841127</v>
      </c>
      <c r="E182" s="1311">
        <f>SUM(M182+S182)</f>
        <v>314000</v>
      </c>
      <c r="F182" s="624"/>
      <c r="G182" s="625"/>
      <c r="H182" s="510">
        <v>314000</v>
      </c>
      <c r="I182" s="587"/>
      <c r="J182" s="587"/>
      <c r="K182" s="587"/>
      <c r="L182" s="731"/>
      <c r="M182" s="503">
        <f>SUM(F182:L182)</f>
        <v>314000</v>
      </c>
      <c r="N182" s="586"/>
      <c r="O182" s="587"/>
      <c r="P182" s="587"/>
      <c r="Q182" s="587"/>
      <c r="R182" s="678"/>
      <c r="S182" s="959">
        <f>SUM(N182:R182)</f>
        <v>0</v>
      </c>
      <c r="T182" s="1316"/>
    </row>
    <row r="183" spans="2:20" ht="13.5" thickBot="1">
      <c r="B183" s="615" t="s">
        <v>339</v>
      </c>
      <c r="C183" s="601" t="s">
        <v>340</v>
      </c>
      <c r="D183" s="679">
        <v>41087</v>
      </c>
      <c r="E183" s="522">
        <f>SUM(E180:E182)</f>
        <v>1039000</v>
      </c>
      <c r="F183" s="617">
        <f aca="true" t="shared" si="18" ref="F183:S183">SUM(F180:F182)</f>
        <v>0</v>
      </c>
      <c r="G183" s="618">
        <f t="shared" si="18"/>
        <v>0</v>
      </c>
      <c r="H183" s="618">
        <f>SUM(H180:H182)</f>
        <v>1039000</v>
      </c>
      <c r="I183" s="618">
        <f t="shared" si="18"/>
        <v>0</v>
      </c>
      <c r="J183" s="618">
        <f t="shared" si="18"/>
        <v>0</v>
      </c>
      <c r="K183" s="618"/>
      <c r="L183" s="732">
        <f t="shared" si="18"/>
        <v>0</v>
      </c>
      <c r="M183" s="489">
        <f t="shared" si="18"/>
        <v>1039000</v>
      </c>
      <c r="N183" s="617">
        <f t="shared" si="18"/>
        <v>0</v>
      </c>
      <c r="O183" s="618">
        <f t="shared" si="18"/>
        <v>0</v>
      </c>
      <c r="P183" s="618">
        <f t="shared" si="18"/>
        <v>0</v>
      </c>
      <c r="Q183" s="618">
        <f t="shared" si="18"/>
        <v>0</v>
      </c>
      <c r="R183" s="618">
        <f t="shared" si="18"/>
        <v>0</v>
      </c>
      <c r="S183" s="522">
        <f t="shared" si="18"/>
        <v>0</v>
      </c>
      <c r="T183" s="1316"/>
    </row>
    <row r="184" spans="2:20" ht="12.75">
      <c r="B184" s="566" t="s">
        <v>437</v>
      </c>
      <c r="C184" s="567"/>
      <c r="D184" s="568">
        <v>841127</v>
      </c>
      <c r="E184" s="958">
        <f aca="true" t="shared" si="19" ref="E184:E191">SUM(M184+S184)</f>
        <v>6833</v>
      </c>
      <c r="F184" s="673"/>
      <c r="G184" s="674"/>
      <c r="H184" s="570">
        <v>6833</v>
      </c>
      <c r="I184" s="582"/>
      <c r="J184" s="582"/>
      <c r="K184" s="582"/>
      <c r="L184" s="730"/>
      <c r="M184" s="561">
        <f aca="true" t="shared" si="20" ref="M184:M190">SUM(F184:L184)</f>
        <v>6833</v>
      </c>
      <c r="N184" s="675"/>
      <c r="O184" s="582"/>
      <c r="P184" s="582"/>
      <c r="Q184" s="582"/>
      <c r="R184" s="676"/>
      <c r="S184" s="958">
        <f>SUM(N184:R184)</f>
        <v>0</v>
      </c>
      <c r="T184" s="1316"/>
    </row>
    <row r="185" spans="2:20" ht="12.75">
      <c r="B185" s="538" t="s">
        <v>438</v>
      </c>
      <c r="C185" s="573"/>
      <c r="D185" s="574">
        <v>841127</v>
      </c>
      <c r="E185" s="959">
        <f t="shared" si="19"/>
        <v>6833</v>
      </c>
      <c r="F185" s="624"/>
      <c r="G185" s="625"/>
      <c r="H185" s="510">
        <v>6833</v>
      </c>
      <c r="I185" s="587"/>
      <c r="J185" s="587"/>
      <c r="K185" s="587"/>
      <c r="L185" s="731"/>
      <c r="M185" s="503">
        <f t="shared" si="20"/>
        <v>6833</v>
      </c>
      <c r="N185" s="586"/>
      <c r="O185" s="587"/>
      <c r="P185" s="587"/>
      <c r="Q185" s="587"/>
      <c r="R185" s="678"/>
      <c r="S185" s="959">
        <f>SUM(N185:R185)</f>
        <v>0</v>
      </c>
      <c r="T185" s="1316"/>
    </row>
    <row r="186" spans="2:20" ht="12.75">
      <c r="B186" s="538" t="s">
        <v>439</v>
      </c>
      <c r="C186" s="573"/>
      <c r="D186" s="574">
        <v>841127</v>
      </c>
      <c r="E186" s="959">
        <f t="shared" si="19"/>
        <v>145614</v>
      </c>
      <c r="F186" s="624"/>
      <c r="G186" s="625">
        <v>50000</v>
      </c>
      <c r="H186" s="510">
        <v>95614</v>
      </c>
      <c r="I186" s="587"/>
      <c r="J186" s="587"/>
      <c r="K186" s="587"/>
      <c r="L186" s="731"/>
      <c r="M186" s="503">
        <f t="shared" si="20"/>
        <v>145614</v>
      </c>
      <c r="N186" s="586"/>
      <c r="O186" s="587"/>
      <c r="P186" s="587"/>
      <c r="Q186" s="587"/>
      <c r="R186" s="588"/>
      <c r="S186" s="959">
        <f>SUM(N186:R186)</f>
        <v>0</v>
      </c>
      <c r="T186" s="1316"/>
    </row>
    <row r="187" spans="2:20" ht="13.5" thickBot="1">
      <c r="B187" s="680" t="s">
        <v>440</v>
      </c>
      <c r="C187" s="681"/>
      <c r="D187" s="682">
        <v>841127</v>
      </c>
      <c r="E187" s="1311">
        <f t="shared" si="19"/>
        <v>703802</v>
      </c>
      <c r="F187" s="683"/>
      <c r="G187" s="684">
        <v>70000</v>
      </c>
      <c r="H187" s="685">
        <v>563802</v>
      </c>
      <c r="I187" s="686"/>
      <c r="J187" s="686"/>
      <c r="K187" s="686"/>
      <c r="L187" s="733"/>
      <c r="M187" s="677">
        <f t="shared" si="20"/>
        <v>633802</v>
      </c>
      <c r="N187" s="687">
        <v>70000</v>
      </c>
      <c r="O187" s="686"/>
      <c r="P187" s="686"/>
      <c r="Q187" s="686"/>
      <c r="R187" s="688"/>
      <c r="S187" s="959">
        <f>SUM(N187:R187)</f>
        <v>70000</v>
      </c>
      <c r="T187" s="1316"/>
    </row>
    <row r="188" spans="2:20" ht="13.5" thickBot="1">
      <c r="B188" s="559" t="s">
        <v>339</v>
      </c>
      <c r="C188" s="560" t="s">
        <v>625</v>
      </c>
      <c r="D188" s="578">
        <v>41547</v>
      </c>
      <c r="E188" s="768">
        <f t="shared" si="19"/>
        <v>1902082</v>
      </c>
      <c r="F188" s="562">
        <f aca="true" t="shared" si="21" ref="F188:R188">SUM(F183:F185)</f>
        <v>0</v>
      </c>
      <c r="G188" s="563">
        <f>SUM(G183:G187)</f>
        <v>120000</v>
      </c>
      <c r="H188" s="563">
        <f>SUM(H183:H187)</f>
        <v>1712082</v>
      </c>
      <c r="I188" s="563">
        <f t="shared" si="21"/>
        <v>0</v>
      </c>
      <c r="J188" s="563">
        <f t="shared" si="21"/>
        <v>0</v>
      </c>
      <c r="K188" s="563">
        <f t="shared" si="21"/>
        <v>0</v>
      </c>
      <c r="L188" s="754">
        <f t="shared" si="21"/>
        <v>0</v>
      </c>
      <c r="M188" s="579">
        <f t="shared" si="20"/>
        <v>1832082</v>
      </c>
      <c r="N188" s="562">
        <f>SUM(N183:N187)</f>
        <v>70000</v>
      </c>
      <c r="O188" s="563">
        <f t="shared" si="21"/>
        <v>0</v>
      </c>
      <c r="P188" s="563">
        <f t="shared" si="21"/>
        <v>0</v>
      </c>
      <c r="Q188" s="563">
        <f t="shared" si="21"/>
        <v>0</v>
      </c>
      <c r="R188" s="564">
        <f t="shared" si="21"/>
        <v>0</v>
      </c>
      <c r="S188" s="768">
        <f>SUM(S183:S187)</f>
        <v>70000</v>
      </c>
      <c r="T188" s="1316"/>
    </row>
    <row r="189" spans="1:28" ht="12.75">
      <c r="A189" s="414"/>
      <c r="B189" s="566" t="s">
        <v>626</v>
      </c>
      <c r="C189" s="567"/>
      <c r="D189" s="580"/>
      <c r="E189" s="958">
        <f t="shared" si="19"/>
        <v>3499</v>
      </c>
      <c r="F189" s="569"/>
      <c r="G189" s="570"/>
      <c r="H189" s="570">
        <v>3499</v>
      </c>
      <c r="I189" s="570"/>
      <c r="J189" s="570"/>
      <c r="K189" s="570"/>
      <c r="L189" s="755"/>
      <c r="M189" s="581">
        <f t="shared" si="20"/>
        <v>3499</v>
      </c>
      <c r="N189" s="569"/>
      <c r="O189" s="570"/>
      <c r="P189" s="570"/>
      <c r="Q189" s="570"/>
      <c r="R189" s="571"/>
      <c r="S189" s="958">
        <f>SUM(N189:R189)</f>
        <v>0</v>
      </c>
      <c r="T189" s="1316"/>
      <c r="U189" s="1071"/>
      <c r="V189" s="1071"/>
      <c r="W189" s="1071"/>
      <c r="X189" s="1071"/>
      <c r="Y189" s="1071"/>
      <c r="Z189" s="1071"/>
      <c r="AA189" s="1071"/>
      <c r="AB189" s="1071"/>
    </row>
    <row r="190" spans="1:28" ht="12.75">
      <c r="A190" s="414"/>
      <c r="B190" s="538" t="s">
        <v>627</v>
      </c>
      <c r="C190" s="573"/>
      <c r="D190" s="585"/>
      <c r="E190" s="959">
        <f t="shared" si="19"/>
        <v>3499</v>
      </c>
      <c r="F190" s="575"/>
      <c r="G190" s="510"/>
      <c r="H190" s="510">
        <v>3499</v>
      </c>
      <c r="I190" s="510"/>
      <c r="J190" s="510"/>
      <c r="K190" s="510"/>
      <c r="L190" s="756"/>
      <c r="M190" s="584">
        <f t="shared" si="20"/>
        <v>3499</v>
      </c>
      <c r="N190" s="575"/>
      <c r="O190" s="510"/>
      <c r="P190" s="510"/>
      <c r="Q190" s="510"/>
      <c r="R190" s="576"/>
      <c r="S190" s="959">
        <f>SUM(N190:R190)</f>
        <v>0</v>
      </c>
      <c r="T190" s="1316"/>
      <c r="U190" s="1071"/>
      <c r="V190" s="1071"/>
      <c r="W190" s="1071"/>
      <c r="X190" s="1071"/>
      <c r="Y190" s="1071"/>
      <c r="Z190" s="1071"/>
      <c r="AA190" s="1071"/>
      <c r="AB190" s="1071"/>
    </row>
    <row r="191" spans="2:20" ht="13.5" thickBot="1">
      <c r="B191" s="757" t="s">
        <v>628</v>
      </c>
      <c r="C191" s="758" t="s">
        <v>629</v>
      </c>
      <c r="D191" s="759"/>
      <c r="E191" s="1277">
        <f t="shared" si="19"/>
        <v>1909080</v>
      </c>
      <c r="F191" s="761"/>
      <c r="G191" s="762">
        <f>SUM(G188:G190)</f>
        <v>120000</v>
      </c>
      <c r="H191" s="762">
        <f>SUM(H188:H190)</f>
        <v>1719080</v>
      </c>
      <c r="I191" s="762"/>
      <c r="J191" s="762"/>
      <c r="K191" s="762"/>
      <c r="L191" s="763"/>
      <c r="M191" s="760">
        <f aca="true" t="shared" si="22" ref="M191:S191">SUM(M188:M190)</f>
        <v>1839080</v>
      </c>
      <c r="N191" s="1323">
        <f t="shared" si="22"/>
        <v>70000</v>
      </c>
      <c r="O191" s="1284">
        <f t="shared" si="22"/>
        <v>0</v>
      </c>
      <c r="P191" s="1284">
        <f t="shared" si="22"/>
        <v>0</v>
      </c>
      <c r="Q191" s="1284">
        <f t="shared" si="22"/>
        <v>0</v>
      </c>
      <c r="R191" s="595">
        <f t="shared" si="22"/>
        <v>0</v>
      </c>
      <c r="S191" s="1277">
        <f t="shared" si="22"/>
        <v>70000</v>
      </c>
      <c r="T191" s="1316"/>
    </row>
    <row r="192" spans="2:20" ht="13.5" thickBot="1">
      <c r="B192" s="955" t="s">
        <v>1057</v>
      </c>
      <c r="C192" s="956"/>
      <c r="D192" s="1280"/>
      <c r="E192" s="958">
        <f>SUM(M192+S192)</f>
        <v>7000</v>
      </c>
      <c r="F192" s="675"/>
      <c r="G192" s="582"/>
      <c r="H192" s="582">
        <v>7000</v>
      </c>
      <c r="I192" s="582"/>
      <c r="J192" s="582"/>
      <c r="K192" s="582"/>
      <c r="L192" s="1281"/>
      <c r="M192" s="561">
        <f>SUM(F192:L192)</f>
        <v>7000</v>
      </c>
      <c r="N192" s="675"/>
      <c r="O192" s="582"/>
      <c r="P192" s="582"/>
      <c r="Q192" s="582"/>
      <c r="R192" s="676"/>
      <c r="S192" s="958">
        <f>SUM(N192:R192)</f>
        <v>0</v>
      </c>
      <c r="T192" s="1316"/>
    </row>
    <row r="193" spans="2:20" ht="13.5" thickBot="1">
      <c r="B193" s="957" t="s">
        <v>1012</v>
      </c>
      <c r="C193" s="954"/>
      <c r="D193" s="1282"/>
      <c r="E193" s="959">
        <f>SUM(M193+S193)</f>
        <v>3000</v>
      </c>
      <c r="F193" s="586"/>
      <c r="G193" s="587"/>
      <c r="H193" s="587">
        <v>3000</v>
      </c>
      <c r="I193" s="587"/>
      <c r="J193" s="587"/>
      <c r="K193" s="587"/>
      <c r="L193" s="1283"/>
      <c r="M193" s="561">
        <f>SUM(F193:L193)</f>
        <v>3000</v>
      </c>
      <c r="N193" s="586"/>
      <c r="O193" s="587"/>
      <c r="P193" s="587"/>
      <c r="Q193" s="587"/>
      <c r="R193" s="678"/>
      <c r="S193" s="959">
        <f>SUM(N193:R193)</f>
        <v>0</v>
      </c>
      <c r="T193" s="1316"/>
    </row>
    <row r="194" spans="2:20" ht="13.5" thickBot="1">
      <c r="B194" s="957" t="s">
        <v>1060</v>
      </c>
      <c r="C194" s="954" t="s">
        <v>1056</v>
      </c>
      <c r="D194" s="1282"/>
      <c r="E194" s="959">
        <f>SUM(M194+S194)</f>
        <v>0</v>
      </c>
      <c r="F194" s="586"/>
      <c r="G194" s="587">
        <v>-10000</v>
      </c>
      <c r="H194" s="587">
        <v>10000</v>
      </c>
      <c r="I194" s="587"/>
      <c r="J194" s="587"/>
      <c r="K194" s="587"/>
      <c r="L194" s="1283"/>
      <c r="M194" s="561">
        <f>SUM(F194:L194)</f>
        <v>0</v>
      </c>
      <c r="N194" s="586"/>
      <c r="O194" s="587"/>
      <c r="P194" s="587"/>
      <c r="Q194" s="587"/>
      <c r="R194" s="678"/>
      <c r="S194" s="632">
        <f>SUM(N194:R194)</f>
        <v>0</v>
      </c>
      <c r="T194" s="1316"/>
    </row>
    <row r="195" spans="2:20" ht="13.5" thickBot="1">
      <c r="B195" s="757" t="s">
        <v>954</v>
      </c>
      <c r="C195" s="758"/>
      <c r="D195" s="759"/>
      <c r="E195" s="1311">
        <f>SUM(M195+S195)</f>
        <v>1000</v>
      </c>
      <c r="F195" s="761"/>
      <c r="G195" s="762"/>
      <c r="H195" s="762">
        <v>1000</v>
      </c>
      <c r="I195" s="762"/>
      <c r="J195" s="762"/>
      <c r="K195" s="762"/>
      <c r="L195" s="763"/>
      <c r="M195" s="579">
        <f>SUM(F195:L195)</f>
        <v>1000</v>
      </c>
      <c r="N195" s="761"/>
      <c r="O195" s="762"/>
      <c r="P195" s="762"/>
      <c r="Q195" s="762"/>
      <c r="R195" s="764"/>
      <c r="S195" s="1277"/>
      <c r="T195" s="1316"/>
    </row>
    <row r="196" spans="2:20" ht="13.5" thickBot="1">
      <c r="B196" s="615" t="s">
        <v>628</v>
      </c>
      <c r="C196" s="601" t="s">
        <v>936</v>
      </c>
      <c r="D196" s="689">
        <v>41639</v>
      </c>
      <c r="E196" s="522">
        <f>SUM(E191:E195)</f>
        <v>1920080</v>
      </c>
      <c r="F196" s="617">
        <f>SUM(F192:F195)</f>
        <v>0</v>
      </c>
      <c r="G196" s="617">
        <f>SUM(G191:G195)</f>
        <v>110000</v>
      </c>
      <c r="H196" s="617">
        <f>SUM(H191:H195)</f>
        <v>1740080</v>
      </c>
      <c r="I196" s="617">
        <f>SUM(I192:I195)</f>
        <v>0</v>
      </c>
      <c r="J196" s="617">
        <f>SUM(J192:J195)</f>
        <v>0</v>
      </c>
      <c r="K196" s="617">
        <f>SUM(K192:K195)</f>
        <v>0</v>
      </c>
      <c r="L196" s="617">
        <f>SUM(L192:L195)</f>
        <v>0</v>
      </c>
      <c r="M196" s="489">
        <f aca="true" t="shared" si="23" ref="M196:S196">SUM(M191:M195)</f>
        <v>1850080</v>
      </c>
      <c r="N196" s="617">
        <f t="shared" si="23"/>
        <v>70000</v>
      </c>
      <c r="O196" s="618">
        <f t="shared" si="23"/>
        <v>0</v>
      </c>
      <c r="P196" s="618">
        <f t="shared" si="23"/>
        <v>0</v>
      </c>
      <c r="Q196" s="618">
        <f t="shared" si="23"/>
        <v>0</v>
      </c>
      <c r="R196" s="618">
        <f t="shared" si="23"/>
        <v>0</v>
      </c>
      <c r="S196" s="522">
        <f t="shared" si="23"/>
        <v>70000</v>
      </c>
      <c r="T196" s="1316"/>
    </row>
    <row r="197" spans="2:20" ht="13.5" thickBot="1">
      <c r="B197" s="599"/>
      <c r="C197" s="600"/>
      <c r="D197" s="613"/>
      <c r="E197" s="695"/>
      <c r="F197" s="558"/>
      <c r="G197" s="558"/>
      <c r="H197" s="558"/>
      <c r="I197" s="558"/>
      <c r="J197" s="558"/>
      <c r="K197" s="558"/>
      <c r="L197" s="734"/>
      <c r="M197" s="558"/>
      <c r="N197" s="558"/>
      <c r="O197" s="558"/>
      <c r="P197" s="558"/>
      <c r="Q197" s="558"/>
      <c r="R197" s="558"/>
      <c r="S197" s="695"/>
      <c r="T197" s="1316"/>
    </row>
    <row r="198" spans="1:25" ht="13.5" thickBot="1">
      <c r="A198" s="638"/>
      <c r="B198" s="550" t="s">
        <v>345</v>
      </c>
      <c r="C198" s="482"/>
      <c r="D198" s="689">
        <v>41639</v>
      </c>
      <c r="E198" s="1294">
        <f aca="true" t="shared" si="24" ref="E198:M198">SUM(E175+E196)</f>
        <v>1293310624</v>
      </c>
      <c r="F198" s="1304">
        <f t="shared" si="24"/>
        <v>256271393</v>
      </c>
      <c r="G198" s="1307">
        <f t="shared" si="24"/>
        <v>62163161</v>
      </c>
      <c r="H198" s="1307">
        <f t="shared" si="24"/>
        <v>245157523</v>
      </c>
      <c r="I198" s="1307">
        <f t="shared" si="24"/>
        <v>64596428</v>
      </c>
      <c r="J198" s="1307">
        <f t="shared" si="24"/>
        <v>68904824</v>
      </c>
      <c r="K198" s="1307">
        <f t="shared" si="24"/>
        <v>327457261</v>
      </c>
      <c r="L198" s="1306">
        <f t="shared" si="24"/>
        <v>14350728</v>
      </c>
      <c r="M198" s="546">
        <f t="shared" si="24"/>
        <v>1038901318</v>
      </c>
      <c r="N198" s="1304">
        <f>SUM(N177+N196)</f>
        <v>27589289</v>
      </c>
      <c r="O198" s="1307">
        <f>SUM(O175+O196)</f>
        <v>111466147</v>
      </c>
      <c r="P198" s="1309">
        <f>SUM(P175+P196)</f>
        <v>0</v>
      </c>
      <c r="Q198" s="1307">
        <f>SUM(Q175+Q196)</f>
        <v>44000000</v>
      </c>
      <c r="R198" s="1306">
        <f>SUM(R175+R196)</f>
        <v>71353870</v>
      </c>
      <c r="S198" s="1294">
        <f>SUM(S175+S196)</f>
        <v>254409306</v>
      </c>
      <c r="T198" s="475"/>
      <c r="U198" s="1305"/>
      <c r="V198" s="1305"/>
      <c r="W198" s="1305"/>
      <c r="X198" s="1305"/>
      <c r="Y198" s="1305"/>
    </row>
    <row r="199" spans="14:20" ht="13.5" thickBot="1">
      <c r="N199" s="338"/>
      <c r="S199" s="102"/>
      <c r="T199" s="1316"/>
    </row>
    <row r="200" spans="1:20" ht="13.5" thickBot="1">
      <c r="A200" s="667"/>
      <c r="B200" s="550" t="s">
        <v>441</v>
      </c>
      <c r="C200" s="690"/>
      <c r="D200" s="691">
        <v>41639</v>
      </c>
      <c r="E200" s="1312">
        <f aca="true" t="shared" si="25" ref="E200:S200">SUM(E177+E196)</f>
        <v>965853363</v>
      </c>
      <c r="F200" s="1308">
        <f t="shared" si="25"/>
        <v>256271393</v>
      </c>
      <c r="G200" s="1308">
        <f t="shared" si="25"/>
        <v>62163161</v>
      </c>
      <c r="H200" s="1308">
        <f t="shared" si="25"/>
        <v>245157523</v>
      </c>
      <c r="I200" s="1308">
        <f t="shared" si="25"/>
        <v>64596428</v>
      </c>
      <c r="J200" s="1308">
        <f t="shared" si="25"/>
        <v>68904824</v>
      </c>
      <c r="K200" s="1308">
        <f t="shared" si="25"/>
        <v>0</v>
      </c>
      <c r="L200" s="1308">
        <f t="shared" si="25"/>
        <v>14350728</v>
      </c>
      <c r="M200" s="1308">
        <f t="shared" si="25"/>
        <v>711444057</v>
      </c>
      <c r="N200" s="1308">
        <f t="shared" si="25"/>
        <v>27589289</v>
      </c>
      <c r="O200" s="1308">
        <f t="shared" si="25"/>
        <v>111466147</v>
      </c>
      <c r="P200" s="1308">
        <f t="shared" si="25"/>
        <v>0</v>
      </c>
      <c r="Q200" s="1308">
        <f t="shared" si="25"/>
        <v>44000000</v>
      </c>
      <c r="R200" s="1296">
        <f t="shared" si="25"/>
        <v>71353870</v>
      </c>
      <c r="S200" s="1294">
        <f t="shared" si="25"/>
        <v>254409306</v>
      </c>
      <c r="T200" s="1316"/>
    </row>
    <row r="201" spans="7:20" ht="12.75">
      <c r="G201" s="338"/>
      <c r="S201" s="102"/>
      <c r="T201" s="1316"/>
    </row>
    <row r="202" spans="5:20" ht="12.75">
      <c r="E202" s="1313"/>
      <c r="S202" s="102"/>
      <c r="T202" s="1316"/>
    </row>
    <row r="203" spans="5:10" ht="12.75">
      <c r="E203" s="1314"/>
      <c r="F203" s="692"/>
      <c r="J203" s="338"/>
    </row>
    <row r="204" spans="5:10" ht="12.75">
      <c r="E204" s="1314"/>
      <c r="F204" s="692"/>
      <c r="J204" s="338"/>
    </row>
    <row r="205" spans="5:6" ht="12.75">
      <c r="E205" s="1314"/>
      <c r="F205" s="692"/>
    </row>
    <row r="206" spans="5:19" ht="12.75">
      <c r="E206" s="1314"/>
      <c r="F206" s="692"/>
      <c r="G206" s="338"/>
      <c r="H206" s="338"/>
      <c r="I206" s="338"/>
      <c r="J206" s="338"/>
      <c r="K206" s="338"/>
      <c r="L206" s="736"/>
      <c r="M206" s="338"/>
      <c r="N206" s="338"/>
      <c r="O206" s="338"/>
      <c r="P206" s="338"/>
      <c r="Q206" s="338"/>
      <c r="R206" s="338"/>
      <c r="S206" s="338"/>
    </row>
    <row r="207" spans="5:9" ht="12.75">
      <c r="E207" s="1314"/>
      <c r="F207" s="692"/>
      <c r="I207" s="338"/>
    </row>
    <row r="208" spans="5:6" ht="12.75">
      <c r="E208" s="1314"/>
      <c r="F208" s="692"/>
    </row>
    <row r="209" spans="5:9" ht="12.75">
      <c r="E209" s="1314"/>
      <c r="F209" s="693"/>
      <c r="I209" s="338"/>
    </row>
    <row r="210" spans="5:6" ht="12.75">
      <c r="E210" s="1314"/>
      <c r="F210" s="693"/>
    </row>
    <row r="211" spans="5:12" ht="12.75">
      <c r="E211" s="1314"/>
      <c r="F211" s="692"/>
      <c r="L211" s="736"/>
    </row>
    <row r="212" spans="5:6" ht="12.75">
      <c r="E212" s="237"/>
      <c r="F212" s="692"/>
    </row>
    <row r="213" ht="12.75">
      <c r="E213" s="1313"/>
    </row>
  </sheetData>
  <sheetProtection/>
  <mergeCells count="1">
    <mergeCell ref="R1:S1"/>
  </mergeCells>
  <printOptions/>
  <pageMargins left="0.75" right="0.75" top="0.67" bottom="1" header="0.5" footer="0.5"/>
  <pageSetup horizontalDpi="600" verticalDpi="600" orientation="landscape" paperSize="8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2.7109375" style="0" bestFit="1" customWidth="1"/>
    <col min="2" max="2" width="18.421875" style="0" customWidth="1"/>
    <col min="3" max="3" width="18.140625" style="0" customWidth="1"/>
    <col min="4" max="4" width="9.140625" style="10" customWidth="1"/>
    <col min="5" max="5" width="8.421875" style="10" bestFit="1" customWidth="1"/>
    <col min="6" max="6" width="7.421875" style="10" customWidth="1"/>
    <col min="7" max="7" width="8.57421875" style="10" bestFit="1" customWidth="1"/>
    <col min="8" max="8" width="7.28125" style="10" customWidth="1"/>
    <col min="9" max="9" width="9.421875" style="10" bestFit="1" customWidth="1"/>
    <col min="10" max="10" width="6.8515625" style="10" bestFit="1" customWidth="1"/>
    <col min="11" max="11" width="7.28125" style="10" bestFit="1" customWidth="1"/>
    <col min="12" max="12" width="10.140625" style="10" customWidth="1"/>
  </cols>
  <sheetData>
    <row r="1" spans="1:9" ht="12.75">
      <c r="A1" s="70" t="s">
        <v>864</v>
      </c>
      <c r="B1" s="70"/>
      <c r="C1" s="70"/>
      <c r="D1" s="70"/>
      <c r="E1" s="70"/>
      <c r="F1" s="70"/>
      <c r="G1" s="70"/>
      <c r="H1" s="70"/>
      <c r="I1" s="70"/>
    </row>
    <row r="4" spans="4:12" ht="12.75">
      <c r="D4" s="1423"/>
      <c r="E4" s="1423"/>
      <c r="F4" s="1423"/>
      <c r="G4" s="1423"/>
      <c r="H4" s="1423"/>
      <c r="I4" s="1423"/>
      <c r="J4" s="1423"/>
      <c r="K4" s="1423"/>
      <c r="L4" s="1423"/>
    </row>
    <row r="5" spans="1:12" ht="12.75">
      <c r="A5" s="1980" t="s">
        <v>763</v>
      </c>
      <c r="B5" s="1980"/>
      <c r="C5" s="1980"/>
      <c r="D5" s="1424"/>
      <c r="E5" s="1424"/>
      <c r="F5" s="1424"/>
      <c r="G5" s="1424"/>
      <c r="H5" s="1424"/>
      <c r="I5" s="1414"/>
      <c r="J5" s="1424"/>
      <c r="K5" s="1424"/>
      <c r="L5" s="1424"/>
    </row>
    <row r="6" spans="4:12" ht="12.75">
      <c r="D6" s="1424"/>
      <c r="E6" s="1424"/>
      <c r="F6" s="1424"/>
      <c r="G6" s="1424"/>
      <c r="H6" s="1424"/>
      <c r="I6" s="1414"/>
      <c r="J6" s="1424"/>
      <c r="K6" s="1424"/>
      <c r="L6" s="1424"/>
    </row>
    <row r="7" spans="4:12" ht="12.75">
      <c r="D7" s="1424"/>
      <c r="E7" s="1424"/>
      <c r="F7" s="1424"/>
      <c r="G7" s="1424"/>
      <c r="H7" s="1424"/>
      <c r="I7" s="1414"/>
      <c r="J7" s="1424"/>
      <c r="K7" s="1424"/>
      <c r="L7" s="1424"/>
    </row>
    <row r="8" spans="4:12" ht="12.75">
      <c r="D8" s="1424"/>
      <c r="E8" s="1424"/>
      <c r="F8" s="1424"/>
      <c r="G8" s="1424"/>
      <c r="H8" s="1424"/>
      <c r="I8" s="1414"/>
      <c r="J8" s="1424"/>
      <c r="K8" s="1424"/>
      <c r="L8" s="1424"/>
    </row>
    <row r="9" spans="2:12" ht="13.5" thickBot="1">
      <c r="B9" s="1977" t="s">
        <v>1151</v>
      </c>
      <c r="C9" s="1977"/>
      <c r="D9" s="1414"/>
      <c r="E9" s="1414"/>
      <c r="F9" s="1414"/>
      <c r="G9" s="1414"/>
      <c r="H9" s="1414"/>
      <c r="I9" s="1414"/>
      <c r="J9" s="1414"/>
      <c r="K9" s="1414"/>
      <c r="L9" s="1414"/>
    </row>
    <row r="10" spans="1:12" ht="28.5" customHeight="1">
      <c r="A10" s="1978" t="s">
        <v>764</v>
      </c>
      <c r="B10" s="1498" t="s">
        <v>765</v>
      </c>
      <c r="C10" s="1504" t="s">
        <v>766</v>
      </c>
      <c r="D10" s="1424"/>
      <c r="E10" s="1424"/>
      <c r="F10" s="1424"/>
      <c r="G10" s="1424"/>
      <c r="H10" s="1424"/>
      <c r="I10" s="1414"/>
      <c r="J10" s="1424"/>
      <c r="K10" s="1424"/>
      <c r="L10" s="1424"/>
    </row>
    <row r="11" spans="1:12" ht="19.5" customHeight="1" thickBot="1">
      <c r="A11" s="1979"/>
      <c r="B11" s="1499">
        <v>41275</v>
      </c>
      <c r="C11" s="1505" t="s">
        <v>772</v>
      </c>
      <c r="D11" s="1424"/>
      <c r="E11" s="1424"/>
      <c r="F11" s="1424"/>
      <c r="G11" s="1424"/>
      <c r="H11" s="1424"/>
      <c r="I11" s="1414"/>
      <c r="J11" s="1424"/>
      <c r="K11" s="1424"/>
      <c r="L11" s="1424"/>
    </row>
    <row r="12" spans="1:12" ht="21" customHeight="1">
      <c r="A12" s="1492" t="s">
        <v>1523</v>
      </c>
      <c r="B12" s="1500">
        <v>142973</v>
      </c>
      <c r="C12" s="1506">
        <v>224477</v>
      </c>
      <c r="D12" s="1424"/>
      <c r="E12" s="1424"/>
      <c r="F12" s="1424"/>
      <c r="G12" s="1424"/>
      <c r="H12" s="1424"/>
      <c r="I12" s="1414"/>
      <c r="J12" s="1424"/>
      <c r="K12" s="1424"/>
      <c r="L12" s="1424"/>
    </row>
    <row r="13" spans="1:12" ht="21.75" customHeight="1">
      <c r="A13" s="1493" t="s">
        <v>773</v>
      </c>
      <c r="B13" s="1501">
        <v>1082</v>
      </c>
      <c r="C13" s="56">
        <v>1401</v>
      </c>
      <c r="D13" s="1424"/>
      <c r="E13" s="1424"/>
      <c r="F13" s="1424"/>
      <c r="G13" s="1424"/>
      <c r="H13" s="1424"/>
      <c r="I13" s="1414"/>
      <c r="J13" s="1424"/>
      <c r="K13" s="1424"/>
      <c r="L13" s="1414"/>
    </row>
    <row r="14" spans="1:12" ht="20.25" customHeight="1">
      <c r="A14" s="1493" t="s">
        <v>1134</v>
      </c>
      <c r="B14" s="1501">
        <v>78</v>
      </c>
      <c r="C14" s="56">
        <v>534</v>
      </c>
      <c r="D14" s="1424"/>
      <c r="E14" s="1424"/>
      <c r="F14" s="1424"/>
      <c r="G14" s="1424"/>
      <c r="H14" s="1424"/>
      <c r="I14" s="1414"/>
      <c r="J14" s="1424"/>
      <c r="K14" s="1424"/>
      <c r="L14" s="1424"/>
    </row>
    <row r="15" spans="1:12" ht="21.75" customHeight="1">
      <c r="A15" s="1493" t="s">
        <v>767</v>
      </c>
      <c r="B15" s="1501">
        <v>570</v>
      </c>
      <c r="C15" s="56">
        <v>281</v>
      </c>
      <c r="D15" s="1414"/>
      <c r="E15" s="1414"/>
      <c r="F15" s="1414"/>
      <c r="G15" s="1414"/>
      <c r="H15" s="1414"/>
      <c r="I15" s="1414"/>
      <c r="J15" s="1414"/>
      <c r="K15" s="1414"/>
      <c r="L15" s="1414"/>
    </row>
    <row r="16" spans="1:12" ht="21" customHeight="1" thickBot="1">
      <c r="A16" s="1493" t="s">
        <v>768</v>
      </c>
      <c r="B16" s="1501">
        <v>167</v>
      </c>
      <c r="C16" s="56">
        <v>420</v>
      </c>
      <c r="D16" s="1424"/>
      <c r="E16" s="1424"/>
      <c r="F16" s="1424"/>
      <c r="G16" s="1424"/>
      <c r="H16" s="1424"/>
      <c r="I16" s="1414"/>
      <c r="J16" s="1424"/>
      <c r="K16" s="1424"/>
      <c r="L16" s="1424"/>
    </row>
    <row r="17" spans="1:12" ht="22.5" customHeight="1" thickBot="1">
      <c r="A17" s="1495" t="s">
        <v>769</v>
      </c>
      <c r="B17" s="1502">
        <f>SUM(B12:B16)</f>
        <v>144870</v>
      </c>
      <c r="C17" s="1507">
        <f>SUM(C12:C16)</f>
        <v>227113</v>
      </c>
      <c r="D17" s="1413"/>
      <c r="E17" s="1413"/>
      <c r="F17" s="1413"/>
      <c r="G17" s="1413"/>
      <c r="H17" s="1413"/>
      <c r="I17" s="1414"/>
      <c r="J17" s="1415"/>
      <c r="K17" s="1415"/>
      <c r="L17" s="1414"/>
    </row>
    <row r="18" spans="1:12" ht="21.75" customHeight="1">
      <c r="A18" s="1492" t="s">
        <v>770</v>
      </c>
      <c r="B18" s="1500">
        <v>295</v>
      </c>
      <c r="C18" s="1506">
        <v>255</v>
      </c>
      <c r="D18" s="1423"/>
      <c r="E18" s="1423"/>
      <c r="F18" s="1423"/>
      <c r="G18" s="1423"/>
      <c r="H18" s="1423"/>
      <c r="I18" s="1423"/>
      <c r="J18" s="1423"/>
      <c r="K18" s="1423"/>
      <c r="L18" s="1423"/>
    </row>
    <row r="19" spans="1:12" ht="21" customHeight="1" thickBot="1">
      <c r="A19" s="1494" t="s">
        <v>771</v>
      </c>
      <c r="B19" s="1503">
        <v>314</v>
      </c>
      <c r="C19" s="788">
        <v>19</v>
      </c>
      <c r="D19" s="1426"/>
      <c r="E19" s="1424"/>
      <c r="F19" s="1424"/>
      <c r="G19" s="1424"/>
      <c r="H19" s="1424"/>
      <c r="I19" s="1424"/>
      <c r="J19" s="1424"/>
      <c r="K19" s="1424"/>
      <c r="L19" s="1424"/>
    </row>
    <row r="20" spans="1:12" ht="23.25" customHeight="1" thickBot="1">
      <c r="A20" s="1495" t="s">
        <v>1257</v>
      </c>
      <c r="B20" s="1502">
        <f>SUM(B17:B19)</f>
        <v>145479</v>
      </c>
      <c r="C20" s="1507">
        <f>SUM(C17:C19)</f>
        <v>227387</v>
      </c>
      <c r="D20" s="1424"/>
      <c r="E20" s="1424"/>
      <c r="F20" s="1424"/>
      <c r="G20" s="1424"/>
      <c r="H20" s="1424"/>
      <c r="I20" s="1424"/>
      <c r="J20" s="1424"/>
      <c r="K20" s="1424"/>
      <c r="L20" s="1424"/>
    </row>
    <row r="21" spans="4:12" ht="12.75">
      <c r="D21" s="1424"/>
      <c r="E21" s="1424"/>
      <c r="F21" s="1424"/>
      <c r="G21" s="1424"/>
      <c r="H21" s="1424"/>
      <c r="I21" s="1424"/>
      <c r="J21" s="1424"/>
      <c r="K21" s="1424"/>
      <c r="L21" s="1427"/>
    </row>
    <row r="22" spans="4:12" ht="12.75">
      <c r="D22" s="1414"/>
      <c r="E22" s="1414"/>
      <c r="F22" s="1414"/>
      <c r="G22" s="1414"/>
      <c r="H22" s="1414"/>
      <c r="I22" s="1414"/>
      <c r="J22" s="1414"/>
      <c r="K22" s="1414"/>
      <c r="L22" s="1414"/>
    </row>
    <row r="23" spans="4:12" ht="12.75">
      <c r="D23" s="1424"/>
      <c r="E23" s="1424"/>
      <c r="F23" s="1424"/>
      <c r="G23" s="1424"/>
      <c r="H23" s="1424"/>
      <c r="I23" s="1424"/>
      <c r="J23" s="1424"/>
      <c r="K23" s="1424"/>
      <c r="L23" s="1424"/>
    </row>
    <row r="24" spans="4:12" ht="12.75">
      <c r="D24" s="1424"/>
      <c r="E24" s="1424"/>
      <c r="F24" s="1424"/>
      <c r="G24" s="1424"/>
      <c r="H24" s="1424"/>
      <c r="I24" s="1424"/>
      <c r="J24" s="1424"/>
      <c r="K24" s="1424"/>
      <c r="L24" s="1424"/>
    </row>
    <row r="25" spans="4:12" ht="12.75">
      <c r="D25" s="1424"/>
      <c r="E25" s="1424"/>
      <c r="F25" s="1424"/>
      <c r="G25" s="1424"/>
      <c r="H25" s="1424"/>
      <c r="I25" s="1424"/>
      <c r="J25" s="1424"/>
      <c r="K25" s="1424"/>
      <c r="L25" s="1424"/>
    </row>
    <row r="26" spans="4:12" ht="12.75">
      <c r="D26" s="1414"/>
      <c r="E26" s="1414"/>
      <c r="F26" s="1414"/>
      <c r="G26" s="1414"/>
      <c r="H26" s="1414"/>
      <c r="I26" s="1414"/>
      <c r="J26" s="1414"/>
      <c r="K26" s="1414"/>
      <c r="L26" s="1414"/>
    </row>
    <row r="27" spans="4:12" ht="12.75">
      <c r="D27" s="1424"/>
      <c r="E27" s="1424"/>
      <c r="F27" s="1424"/>
      <c r="G27" s="1424"/>
      <c r="H27" s="1424"/>
      <c r="I27" s="1424"/>
      <c r="J27" s="1424"/>
      <c r="K27" s="1424"/>
      <c r="L27" s="1424"/>
    </row>
    <row r="28" spans="4:12" ht="12.75">
      <c r="D28" s="1424"/>
      <c r="E28" s="1424"/>
      <c r="F28" s="1424"/>
      <c r="G28" s="1424"/>
      <c r="H28" s="1424"/>
      <c r="I28" s="1424"/>
      <c r="J28" s="1424"/>
      <c r="K28" s="1424"/>
      <c r="L28" s="1424"/>
    </row>
    <row r="29" spans="4:12" ht="12.75">
      <c r="D29" s="1424"/>
      <c r="E29" s="1424"/>
      <c r="F29" s="1424"/>
      <c r="G29" s="1424"/>
      <c r="H29" s="1424"/>
      <c r="I29" s="1424"/>
      <c r="J29" s="1424"/>
      <c r="K29" s="1424"/>
      <c r="L29" s="1424"/>
    </row>
    <row r="30" spans="4:12" ht="12.75">
      <c r="D30" s="1424"/>
      <c r="E30" s="1424"/>
      <c r="F30" s="1424"/>
      <c r="G30" s="1424"/>
      <c r="H30" s="1424"/>
      <c r="I30" s="1424"/>
      <c r="J30" s="1424"/>
      <c r="K30" s="1424"/>
      <c r="L30" s="1424"/>
    </row>
    <row r="31" spans="4:12" ht="12.75">
      <c r="D31" s="1414"/>
      <c r="E31" s="1414"/>
      <c r="F31" s="1414"/>
      <c r="G31" s="1414"/>
      <c r="H31" s="1414"/>
      <c r="I31" s="1414"/>
      <c r="J31" s="1414"/>
      <c r="K31" s="1414"/>
      <c r="L31" s="1414"/>
    </row>
    <row r="32" spans="4:12" ht="12.75">
      <c r="D32" s="1424"/>
      <c r="E32" s="1424"/>
      <c r="F32" s="1424"/>
      <c r="G32" s="1424"/>
      <c r="H32" s="1424"/>
      <c r="I32" s="1424"/>
      <c r="J32" s="1424"/>
      <c r="K32" s="1424"/>
      <c r="L32" s="1424"/>
    </row>
    <row r="33" spans="4:12" ht="12.75">
      <c r="D33" s="1413"/>
      <c r="E33" s="1413"/>
      <c r="F33" s="1413"/>
      <c r="G33" s="1413"/>
      <c r="H33" s="1413"/>
      <c r="I33" s="1413"/>
      <c r="J33" s="1415"/>
      <c r="K33" s="1415"/>
      <c r="L33" s="1414"/>
    </row>
    <row r="38" spans="4:6" ht="12.75">
      <c r="D38" s="1425"/>
      <c r="E38" s="1425"/>
      <c r="F38" s="1425"/>
    </row>
    <row r="39" spans="4:6" ht="12.75">
      <c r="D39" s="1424"/>
      <c r="E39" s="1424"/>
      <c r="F39" s="1414"/>
    </row>
    <row r="40" spans="4:6" ht="12.75">
      <c r="D40" s="1424"/>
      <c r="E40" s="1424"/>
      <c r="F40" s="1414"/>
    </row>
    <row r="41" spans="4:6" ht="12.75">
      <c r="D41" s="1424"/>
      <c r="E41" s="1424"/>
      <c r="F41" s="1414"/>
    </row>
    <row r="42" spans="4:6" ht="12.75">
      <c r="D42" s="1424"/>
      <c r="E42" s="1424"/>
      <c r="F42" s="1414"/>
    </row>
    <row r="43" spans="4:6" ht="12.75">
      <c r="D43" s="1424"/>
      <c r="E43" s="1424"/>
      <c r="F43" s="1414"/>
    </row>
    <row r="44" spans="4:6" ht="12.75">
      <c r="D44" s="1424"/>
      <c r="E44" s="1424"/>
      <c r="F44" s="1424"/>
    </row>
    <row r="45" spans="4:6" ht="12.75">
      <c r="D45" s="1424"/>
      <c r="E45" s="1424"/>
      <c r="F45" s="1424"/>
    </row>
    <row r="46" spans="4:6" ht="12.75">
      <c r="D46" s="1414"/>
      <c r="E46" s="1414"/>
      <c r="F46" s="1414"/>
    </row>
  </sheetData>
  <sheetProtection/>
  <mergeCells count="3">
    <mergeCell ref="A10:A11"/>
    <mergeCell ref="A5:C5"/>
    <mergeCell ref="B9:C9"/>
  </mergeCells>
  <printOptions/>
  <pageMargins left="2.125984251968504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4.421875" style="0" customWidth="1"/>
    <col min="2" max="2" width="5.8515625" style="0" hidden="1" customWidth="1"/>
    <col min="3" max="3" width="36.7109375" style="0" customWidth="1"/>
    <col min="4" max="4" width="4.00390625" style="0" hidden="1" customWidth="1"/>
    <col min="5" max="5" width="17.57421875" style="0" customWidth="1"/>
    <col min="6" max="6" width="18.421875" style="0" customWidth="1"/>
  </cols>
  <sheetData>
    <row r="1" spans="3:6" ht="12.75">
      <c r="C1" s="1928" t="s">
        <v>863</v>
      </c>
      <c r="D1" s="1928"/>
      <c r="E1" s="1928"/>
      <c r="F1" s="1928"/>
    </row>
    <row r="3" spans="2:3" ht="12.75">
      <c r="B3" s="1392"/>
      <c r="C3" s="1392"/>
    </row>
    <row r="4" spans="2:6" ht="12.75">
      <c r="B4" s="1392"/>
      <c r="C4" s="1981" t="s">
        <v>756</v>
      </c>
      <c r="D4" s="1981"/>
      <c r="E4" s="1981"/>
      <c r="F4" s="1981"/>
    </row>
    <row r="5" spans="2:6" ht="12.75">
      <c r="B5" s="1392"/>
      <c r="C5" s="1981" t="s">
        <v>757</v>
      </c>
      <c r="D5" s="1981"/>
      <c r="E5" s="1981"/>
      <c r="F5" s="1981"/>
    </row>
    <row r="6" spans="2:3" ht="12.75">
      <c r="B6" s="1392"/>
      <c r="C6" s="1392"/>
    </row>
    <row r="7" spans="2:3" ht="12.75">
      <c r="B7" s="1392"/>
      <c r="C7" s="1392"/>
    </row>
    <row r="8" spans="2:3" ht="12.75">
      <c r="B8" s="1392"/>
      <c r="C8" s="1392"/>
    </row>
    <row r="9" spans="3:4" ht="13.5" thickBot="1">
      <c r="C9" s="1392"/>
      <c r="D9" t="s">
        <v>670</v>
      </c>
    </row>
    <row r="10" spans="1:6" ht="13.5" thickBot="1">
      <c r="A10" s="1473"/>
      <c r="B10" s="1474"/>
      <c r="C10" s="1454" t="s">
        <v>758</v>
      </c>
      <c r="D10" s="1455"/>
      <c r="E10" s="104" t="s">
        <v>775</v>
      </c>
      <c r="F10" s="1508" t="s">
        <v>774</v>
      </c>
    </row>
    <row r="11" spans="1:6" ht="37.5" customHeight="1">
      <c r="A11" s="105"/>
      <c r="B11" s="1476"/>
      <c r="C11" s="1477" t="s">
        <v>759</v>
      </c>
      <c r="D11" s="1478"/>
      <c r="E11" s="1479">
        <f>SUM(E12)</f>
        <v>90</v>
      </c>
      <c r="F11" s="1509">
        <f>SUM(F12)</f>
        <v>14351</v>
      </c>
    </row>
    <row r="12" spans="1:6" ht="36.75" customHeight="1">
      <c r="A12" s="105"/>
      <c r="B12" s="1476"/>
      <c r="C12" s="1480" t="s">
        <v>776</v>
      </c>
      <c r="D12" s="1481"/>
      <c r="E12" s="1482">
        <v>90</v>
      </c>
      <c r="F12" s="1510">
        <v>14351</v>
      </c>
    </row>
    <row r="13" spans="1:6" ht="35.25" customHeight="1">
      <c r="A13" s="105"/>
      <c r="B13" s="1476"/>
      <c r="C13" s="1483" t="s">
        <v>760</v>
      </c>
      <c r="D13" s="1481"/>
      <c r="E13" s="1484">
        <v>11284</v>
      </c>
      <c r="F13" s="1511">
        <f>SUM(F14:F15)</f>
        <v>71354</v>
      </c>
    </row>
    <row r="14" spans="1:6" ht="36.75" customHeight="1">
      <c r="A14" s="105"/>
      <c r="B14" s="1476"/>
      <c r="C14" s="1480" t="s">
        <v>777</v>
      </c>
      <c r="D14" s="1481"/>
      <c r="E14" s="1482">
        <v>1074</v>
      </c>
      <c r="F14" s="1510">
        <v>1074</v>
      </c>
    </row>
    <row r="15" spans="1:6" ht="36" customHeight="1" thickBot="1">
      <c r="A15" s="105"/>
      <c r="B15" s="1476"/>
      <c r="C15" s="1485" t="s">
        <v>761</v>
      </c>
      <c r="D15" s="1486"/>
      <c r="E15" s="1487">
        <v>10210</v>
      </c>
      <c r="F15" s="1512">
        <v>70280</v>
      </c>
    </row>
    <row r="16" spans="1:6" ht="28.5" customHeight="1" thickBot="1">
      <c r="A16" s="105"/>
      <c r="B16" s="1476"/>
      <c r="C16" s="1488" t="s">
        <v>762</v>
      </c>
      <c r="D16" s="1489"/>
      <c r="E16" s="1490">
        <f>SUM(E11+E13)</f>
        <v>11374</v>
      </c>
      <c r="F16" s="1513">
        <f>SUM(F11+F13)</f>
        <v>85705</v>
      </c>
    </row>
    <row r="17" spans="2:6" ht="12.75">
      <c r="B17" s="10"/>
      <c r="C17" s="1412"/>
      <c r="D17" s="1412"/>
      <c r="E17" s="1412"/>
      <c r="F17" s="1412"/>
    </row>
    <row r="18" spans="2:6" ht="12.75">
      <c r="B18" s="10"/>
      <c r="C18" s="1412"/>
      <c r="D18" s="1412"/>
      <c r="E18" s="1412"/>
      <c r="F18" s="1412"/>
    </row>
    <row r="19" spans="2:6" ht="12.75">
      <c r="B19" s="10"/>
      <c r="C19" s="1412"/>
      <c r="D19" s="1412"/>
      <c r="E19" s="1412"/>
      <c r="F19" s="1412"/>
    </row>
    <row r="20" spans="2:6" ht="12.75">
      <c r="B20" s="10"/>
      <c r="C20" s="1412"/>
      <c r="D20" s="1412"/>
      <c r="E20" s="1412"/>
      <c r="F20" s="1412"/>
    </row>
    <row r="21" spans="2:6" ht="12.75">
      <c r="B21" s="10"/>
      <c r="C21" s="1412"/>
      <c r="D21" s="1412"/>
      <c r="E21" s="1412"/>
      <c r="F21" s="1412"/>
    </row>
    <row r="22" spans="2:6" ht="12.75">
      <c r="B22" s="10"/>
      <c r="C22" s="1412"/>
      <c r="D22" s="1412"/>
      <c r="E22" s="1412"/>
      <c r="F22" s="1412"/>
    </row>
    <row r="23" spans="2:6" ht="12.75">
      <c r="B23" s="10"/>
      <c r="C23" s="1412"/>
      <c r="D23" s="1412"/>
      <c r="E23" s="1412"/>
      <c r="F23" s="1412"/>
    </row>
    <row r="24" spans="2:6" ht="12.75">
      <c r="B24" s="10"/>
      <c r="C24" s="1412"/>
      <c r="D24" s="1412"/>
      <c r="E24" s="1412"/>
      <c r="F24" s="1412"/>
    </row>
    <row r="25" spans="2:6" ht="12.75">
      <c r="B25" s="10"/>
      <c r="C25" s="1412"/>
      <c r="D25" s="1412"/>
      <c r="E25" s="1412"/>
      <c r="F25" s="1412"/>
    </row>
    <row r="26" spans="2:6" ht="12.75">
      <c r="B26" s="10"/>
      <c r="C26" s="1412"/>
      <c r="D26" s="1412"/>
      <c r="E26" s="1412"/>
      <c r="F26" s="1412"/>
    </row>
    <row r="27" spans="2:6" ht="12.75">
      <c r="B27" s="10"/>
      <c r="C27" s="1412"/>
      <c r="D27" s="1412"/>
      <c r="E27" s="1412"/>
      <c r="F27" s="1412"/>
    </row>
    <row r="28" spans="2:6" ht="12.75">
      <c r="B28" s="10"/>
      <c r="C28" s="1412"/>
      <c r="D28" s="1412"/>
      <c r="E28" s="1412"/>
      <c r="F28" s="1412"/>
    </row>
    <row r="29" spans="2:6" ht="12.75">
      <c r="B29" s="10"/>
      <c r="C29" s="1412"/>
      <c r="D29" s="1412"/>
      <c r="E29" s="1412"/>
      <c r="F29" s="1412"/>
    </row>
    <row r="30" spans="2:6" ht="12.75">
      <c r="B30" s="10"/>
      <c r="C30" s="1412"/>
      <c r="D30" s="1412"/>
      <c r="E30" s="1412"/>
      <c r="F30" s="1412"/>
    </row>
    <row r="31" spans="2:6" ht="12.75">
      <c r="B31" s="10"/>
      <c r="C31" s="1412"/>
      <c r="D31" s="1412"/>
      <c r="E31" s="1412"/>
      <c r="F31" s="1412"/>
    </row>
    <row r="32" spans="2:6" ht="12.75">
      <c r="B32" s="10"/>
      <c r="C32" s="1412"/>
      <c r="D32" s="1412"/>
      <c r="E32" s="1412"/>
      <c r="F32" s="1412"/>
    </row>
    <row r="33" spans="2:6" ht="12.75">
      <c r="B33" s="10"/>
      <c r="C33" s="1412"/>
      <c r="D33" s="1412"/>
      <c r="E33" s="1412"/>
      <c r="F33" s="1412"/>
    </row>
    <row r="35" ht="12.75">
      <c r="B35" s="1392"/>
    </row>
  </sheetData>
  <sheetProtection/>
  <mergeCells count="3">
    <mergeCell ref="C4:F4"/>
    <mergeCell ref="C5:F5"/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3.8515625" style="0" customWidth="1"/>
    <col min="2" max="2" width="4.00390625" style="0" customWidth="1"/>
    <col min="3" max="3" width="8.7109375" style="0" bestFit="1" customWidth="1"/>
    <col min="4" max="4" width="8.421875" style="0" bestFit="1" customWidth="1"/>
    <col min="5" max="5" width="6.7109375" style="0" customWidth="1"/>
    <col min="6" max="6" width="8.57421875" style="0" bestFit="1" customWidth="1"/>
    <col min="7" max="7" width="6.8515625" style="0" bestFit="1" customWidth="1"/>
    <col min="8" max="8" width="8.57421875" style="0" bestFit="1" customWidth="1"/>
    <col min="9" max="10" width="6.8515625" style="0" customWidth="1"/>
    <col min="11" max="11" width="9.8515625" style="0" bestFit="1" customWidth="1"/>
  </cols>
  <sheetData>
    <row r="1" spans="1:9" ht="12.75">
      <c r="A1" s="1928" t="s">
        <v>862</v>
      </c>
      <c r="B1" s="1928"/>
      <c r="C1" s="1928"/>
      <c r="D1" s="1928"/>
      <c r="E1" s="1928"/>
      <c r="F1" s="1928"/>
      <c r="G1" s="1928"/>
      <c r="H1" s="1928"/>
      <c r="I1" s="1928"/>
    </row>
    <row r="3" spans="1:11" ht="15.75">
      <c r="A3" s="1982" t="s">
        <v>1523</v>
      </c>
      <c r="B3" s="1982"/>
      <c r="C3" s="1982"/>
      <c r="D3" s="1982"/>
      <c r="E3" s="1982"/>
      <c r="F3" s="1982"/>
      <c r="G3" s="1982"/>
      <c r="H3" s="1982"/>
      <c r="I3" s="1982"/>
      <c r="J3" s="1982"/>
      <c r="K3" s="1982"/>
    </row>
    <row r="4" spans="1:3" ht="15.75">
      <c r="A4" s="1453"/>
      <c r="B4" s="1453"/>
      <c r="C4" s="1453"/>
    </row>
    <row r="5" spans="1:11" ht="15.75">
      <c r="A5" s="1982" t="s">
        <v>883</v>
      </c>
      <c r="B5" s="1982"/>
      <c r="C5" s="1982"/>
      <c r="D5" s="1982"/>
      <c r="E5" s="1982"/>
      <c r="F5" s="1982"/>
      <c r="G5" s="1982"/>
      <c r="H5" s="1982"/>
      <c r="I5" s="1982"/>
      <c r="J5" s="1982"/>
      <c r="K5" s="1982"/>
    </row>
    <row r="6" ht="12.75">
      <c r="A6" s="1392"/>
    </row>
    <row r="7" spans="1:11" ht="13.5" thickBot="1">
      <c r="A7" s="1392"/>
      <c r="J7" s="1977" t="s">
        <v>1151</v>
      </c>
      <c r="K7" s="1977"/>
    </row>
    <row r="8" spans="1:11" ht="13.5" thickBot="1">
      <c r="A8" s="1454"/>
      <c r="B8" s="1455" t="s">
        <v>670</v>
      </c>
      <c r="C8" s="1455" t="s">
        <v>85</v>
      </c>
      <c r="D8" s="1455" t="s">
        <v>671</v>
      </c>
      <c r="E8" s="1455" t="s">
        <v>672</v>
      </c>
      <c r="F8" s="1455" t="s">
        <v>673</v>
      </c>
      <c r="G8" s="1475" t="s">
        <v>1189</v>
      </c>
      <c r="H8" s="1537" t="s">
        <v>674</v>
      </c>
      <c r="I8" s="1527" t="s">
        <v>675</v>
      </c>
      <c r="J8" s="1455" t="s">
        <v>676</v>
      </c>
      <c r="K8" s="1456" t="s">
        <v>677</v>
      </c>
    </row>
    <row r="9" spans="1:11" ht="12.75">
      <c r="A9" s="1457"/>
      <c r="B9" s="1084"/>
      <c r="C9" s="1084"/>
      <c r="D9" s="1084"/>
      <c r="E9" s="1084"/>
      <c r="F9" s="1084"/>
      <c r="G9" s="1518"/>
      <c r="H9" s="1538"/>
      <c r="I9" s="1528"/>
      <c r="J9" s="1084"/>
      <c r="K9" s="1458"/>
    </row>
    <row r="10" spans="1:11" ht="12.75">
      <c r="A10" s="1459" t="s">
        <v>736</v>
      </c>
      <c r="B10" s="928"/>
      <c r="C10" s="935">
        <v>224477</v>
      </c>
      <c r="D10" s="935">
        <v>1401</v>
      </c>
      <c r="E10" s="935">
        <v>534</v>
      </c>
      <c r="F10" s="935">
        <v>281</v>
      </c>
      <c r="G10" s="1519">
        <v>420</v>
      </c>
      <c r="H10" s="1539">
        <f aca="true" t="shared" si="0" ref="H10:H16">SUM(C10:G10)</f>
        <v>227113</v>
      </c>
      <c r="I10" s="1529">
        <v>255</v>
      </c>
      <c r="J10" s="935">
        <v>19</v>
      </c>
      <c r="K10" s="1460">
        <f>SUM(H10:J10)</f>
        <v>227387</v>
      </c>
    </row>
    <row r="11" spans="1:11" ht="12.75">
      <c r="A11" s="1459" t="s">
        <v>737</v>
      </c>
      <c r="B11" s="928"/>
      <c r="C11" s="935">
        <v>-6154</v>
      </c>
      <c r="D11" s="935">
        <v>2370</v>
      </c>
      <c r="E11" s="935">
        <v>340</v>
      </c>
      <c r="F11" s="935">
        <v>217</v>
      </c>
      <c r="G11" s="1519">
        <v>0</v>
      </c>
      <c r="H11" s="1539">
        <f t="shared" si="0"/>
        <v>-3227</v>
      </c>
      <c r="I11" s="1529">
        <v>0</v>
      </c>
      <c r="J11" s="935">
        <v>0</v>
      </c>
      <c r="K11" s="1460">
        <f>SUM(H11:J11)</f>
        <v>-3227</v>
      </c>
    </row>
    <row r="12" spans="1:11" ht="13.5" thickBot="1">
      <c r="A12" s="1461" t="s">
        <v>738</v>
      </c>
      <c r="B12" s="931"/>
      <c r="C12" s="1401">
        <v>0</v>
      </c>
      <c r="D12" s="1401">
        <v>0</v>
      </c>
      <c r="E12" s="1401">
        <v>0</v>
      </c>
      <c r="F12" s="1401">
        <v>0</v>
      </c>
      <c r="G12" s="1520">
        <v>0</v>
      </c>
      <c r="H12" s="1540">
        <f t="shared" si="0"/>
        <v>0</v>
      </c>
      <c r="I12" s="1530">
        <v>0</v>
      </c>
      <c r="J12" s="1401">
        <v>0</v>
      </c>
      <c r="K12" s="1462">
        <f>SUM(H12:J12)</f>
        <v>0</v>
      </c>
    </row>
    <row r="13" spans="1:11" ht="13.5" thickBot="1">
      <c r="A13" s="1403" t="s">
        <v>739</v>
      </c>
      <c r="B13" s="1396"/>
      <c r="C13" s="1405">
        <f>SUM(C10:C12)</f>
        <v>218323</v>
      </c>
      <c r="D13" s="1405">
        <f>SUM(D10:D12)</f>
        <v>3771</v>
      </c>
      <c r="E13" s="1405">
        <f>SUM(E10:E12)</f>
        <v>874</v>
      </c>
      <c r="F13" s="1405">
        <f>SUM(F10:F12)</f>
        <v>498</v>
      </c>
      <c r="G13" s="1521">
        <f>SUM(G10:G12)</f>
        <v>420</v>
      </c>
      <c r="H13" s="1541">
        <f t="shared" si="0"/>
        <v>223886</v>
      </c>
      <c r="I13" s="1531">
        <f>SUM(I10:I12)</f>
        <v>255</v>
      </c>
      <c r="J13" s="1405">
        <f>SUM(J10:J12)</f>
        <v>19</v>
      </c>
      <c r="K13" s="1406">
        <f>SUM(H13:J13)</f>
        <v>224160</v>
      </c>
    </row>
    <row r="14" spans="1:11" ht="12.75">
      <c r="A14" s="1457" t="s">
        <v>740</v>
      </c>
      <c r="B14" s="1084"/>
      <c r="C14" s="1219">
        <v>245</v>
      </c>
      <c r="D14" s="1219"/>
      <c r="E14" s="1219"/>
      <c r="F14" s="1219"/>
      <c r="G14" s="1522">
        <v>-245</v>
      </c>
      <c r="H14" s="1542">
        <f t="shared" si="0"/>
        <v>0</v>
      </c>
      <c r="I14" s="1532"/>
      <c r="J14" s="1219"/>
      <c r="K14" s="1517">
        <f>SUM(H14+I14+J14)</f>
        <v>0</v>
      </c>
    </row>
    <row r="15" spans="1:11" ht="12.75">
      <c r="A15" s="1457" t="s">
        <v>741</v>
      </c>
      <c r="B15" s="1084"/>
      <c r="C15" s="1219">
        <v>-13793</v>
      </c>
      <c r="D15" s="1219">
        <v>10713</v>
      </c>
      <c r="E15" s="1219">
        <v>344</v>
      </c>
      <c r="F15" s="1219">
        <v>2736</v>
      </c>
      <c r="G15" s="1522"/>
      <c r="H15" s="1543">
        <f t="shared" si="0"/>
        <v>0</v>
      </c>
      <c r="I15" s="1532"/>
      <c r="J15" s="1219"/>
      <c r="K15" s="1466">
        <f>SUM(H15+I15+J15)</f>
        <v>0</v>
      </c>
    </row>
    <row r="16" spans="1:11" ht="12.75">
      <c r="A16" s="1463" t="s">
        <v>782</v>
      </c>
      <c r="B16" s="1407"/>
      <c r="C16" s="1408">
        <v>46</v>
      </c>
      <c r="D16" s="1408"/>
      <c r="E16" s="1408"/>
      <c r="F16" s="1408"/>
      <c r="G16" s="1523"/>
      <c r="H16" s="1539">
        <f t="shared" si="0"/>
        <v>46</v>
      </c>
      <c r="I16" s="1533"/>
      <c r="J16" s="1408"/>
      <c r="K16" s="1460">
        <f>SUM(H16+I16+J16)</f>
        <v>46</v>
      </c>
    </row>
    <row r="17" spans="1:11" ht="13.5" thickBot="1">
      <c r="A17" s="1461" t="s">
        <v>742</v>
      </c>
      <c r="B17" s="931"/>
      <c r="C17" s="1401">
        <f>SUM(C14:C16)</f>
        <v>-13502</v>
      </c>
      <c r="D17" s="1401">
        <f aca="true" t="shared" si="1" ref="D17:J17">SUM(D14:D16)</f>
        <v>10713</v>
      </c>
      <c r="E17" s="1401">
        <f t="shared" si="1"/>
        <v>344</v>
      </c>
      <c r="F17" s="1401">
        <f t="shared" si="1"/>
        <v>2736</v>
      </c>
      <c r="G17" s="1520">
        <f t="shared" si="1"/>
        <v>-245</v>
      </c>
      <c r="H17" s="1544">
        <f t="shared" si="1"/>
        <v>46</v>
      </c>
      <c r="I17" s="1530">
        <f t="shared" si="1"/>
        <v>0</v>
      </c>
      <c r="J17" s="1401">
        <f t="shared" si="1"/>
        <v>0</v>
      </c>
      <c r="K17" s="1515">
        <f>SUM(H17+I17+J17)</f>
        <v>46</v>
      </c>
    </row>
    <row r="18" spans="1:11" ht="13.5" thickBot="1">
      <c r="A18" s="1403" t="s">
        <v>743</v>
      </c>
      <c r="B18" s="1404"/>
      <c r="C18" s="1405">
        <f>SUM(C13+C17)</f>
        <v>204821</v>
      </c>
      <c r="D18" s="1405">
        <f aca="true" t="shared" si="2" ref="D18:K18">SUM(D13+D17)</f>
        <v>14484</v>
      </c>
      <c r="E18" s="1405">
        <f t="shared" si="2"/>
        <v>1218</v>
      </c>
      <c r="F18" s="1405">
        <f t="shared" si="2"/>
        <v>3234</v>
      </c>
      <c r="G18" s="1521">
        <f t="shared" si="2"/>
        <v>175</v>
      </c>
      <c r="H18" s="1541">
        <f t="shared" si="2"/>
        <v>223932</v>
      </c>
      <c r="I18" s="1531">
        <f t="shared" si="2"/>
        <v>255</v>
      </c>
      <c r="J18" s="1405">
        <f t="shared" si="2"/>
        <v>19</v>
      </c>
      <c r="K18" s="1406">
        <f t="shared" si="2"/>
        <v>224206</v>
      </c>
    </row>
    <row r="19" spans="1:11" ht="12.75">
      <c r="A19" s="1457"/>
      <c r="B19" s="1084"/>
      <c r="C19" s="1219"/>
      <c r="D19" s="1219"/>
      <c r="E19" s="1219"/>
      <c r="F19" s="1219"/>
      <c r="G19" s="1522"/>
      <c r="H19" s="1543"/>
      <c r="I19" s="1532"/>
      <c r="J19" s="1219"/>
      <c r="K19" s="1464"/>
    </row>
    <row r="20" spans="1:11" ht="12.75">
      <c r="A20" s="1465" t="s">
        <v>744</v>
      </c>
      <c r="B20" s="928">
        <v>31</v>
      </c>
      <c r="C20" s="1400">
        <f>SUM(C22+C26)</f>
        <v>204821</v>
      </c>
      <c r="D20" s="1400">
        <f aca="true" t="shared" si="3" ref="D20:K20">SUM(D22+D26)</f>
        <v>14484</v>
      </c>
      <c r="E20" s="1400">
        <f t="shared" si="3"/>
        <v>1218</v>
      </c>
      <c r="F20" s="1400">
        <f t="shared" si="3"/>
        <v>3234</v>
      </c>
      <c r="G20" s="1524">
        <f t="shared" si="3"/>
        <v>175</v>
      </c>
      <c r="H20" s="1539">
        <f t="shared" si="3"/>
        <v>223932</v>
      </c>
      <c r="I20" s="1534">
        <f t="shared" si="3"/>
        <v>255</v>
      </c>
      <c r="J20" s="1400">
        <f t="shared" si="3"/>
        <v>19</v>
      </c>
      <c r="K20" s="1460">
        <f t="shared" si="3"/>
        <v>224206</v>
      </c>
    </row>
    <row r="21" spans="1:11" ht="13.5" thickBot="1">
      <c r="A21" s="1461"/>
      <c r="B21" s="931"/>
      <c r="C21" s="1401"/>
      <c r="D21" s="1401"/>
      <c r="E21" s="1401"/>
      <c r="F21" s="1401"/>
      <c r="G21" s="1520"/>
      <c r="H21" s="1540"/>
      <c r="I21" s="1530"/>
      <c r="J21" s="1401"/>
      <c r="K21" s="1462"/>
    </row>
    <row r="22" spans="1:11" ht="13.5" thickBot="1">
      <c r="A22" s="1403" t="s">
        <v>745</v>
      </c>
      <c r="B22" s="1396">
        <v>33</v>
      </c>
      <c r="C22" s="1405">
        <f>SUM(C23:C24)</f>
        <v>100328</v>
      </c>
      <c r="D22" s="1405">
        <f aca="true" t="shared" si="4" ref="D22:K22">SUM(D23:D24)</f>
        <v>14484</v>
      </c>
      <c r="E22" s="1405">
        <f t="shared" si="4"/>
        <v>1218</v>
      </c>
      <c r="F22" s="1405">
        <f t="shared" si="4"/>
        <v>3234</v>
      </c>
      <c r="G22" s="1521">
        <f t="shared" si="4"/>
        <v>175</v>
      </c>
      <c r="H22" s="1541">
        <f t="shared" si="4"/>
        <v>119439</v>
      </c>
      <c r="I22" s="1531">
        <f t="shared" si="4"/>
        <v>255</v>
      </c>
      <c r="J22" s="1405">
        <f t="shared" si="4"/>
        <v>19</v>
      </c>
      <c r="K22" s="1406">
        <f t="shared" si="4"/>
        <v>119713</v>
      </c>
    </row>
    <row r="23" spans="1:11" ht="12.75">
      <c r="A23" s="1457" t="s">
        <v>746</v>
      </c>
      <c r="B23" s="1084">
        <v>34</v>
      </c>
      <c r="C23" s="1219">
        <v>1024</v>
      </c>
      <c r="D23" s="1219">
        <v>14484</v>
      </c>
      <c r="E23" s="1219">
        <v>1218</v>
      </c>
      <c r="F23" s="1219">
        <v>3234</v>
      </c>
      <c r="G23" s="1522">
        <v>175</v>
      </c>
      <c r="H23" s="1543">
        <f aca="true" t="shared" si="5" ref="H23:H28">SUM(C23:G23)</f>
        <v>20135</v>
      </c>
      <c r="I23" s="1532">
        <v>255</v>
      </c>
      <c r="J23" s="1219">
        <v>19</v>
      </c>
      <c r="K23" s="1466">
        <f aca="true" t="shared" si="6" ref="K23:K28">SUM(H23:J23)</f>
        <v>20409</v>
      </c>
    </row>
    <row r="24" spans="1:11" ht="12.75">
      <c r="A24" s="1459" t="s">
        <v>747</v>
      </c>
      <c r="B24" s="928">
        <v>35</v>
      </c>
      <c r="C24" s="935">
        <v>99304</v>
      </c>
      <c r="D24" s="935"/>
      <c r="E24" s="935">
        <v>0</v>
      </c>
      <c r="F24" s="935">
        <v>0</v>
      </c>
      <c r="G24" s="1519">
        <v>0</v>
      </c>
      <c r="H24" s="1539">
        <f t="shared" si="5"/>
        <v>99304</v>
      </c>
      <c r="I24" s="1529">
        <v>0</v>
      </c>
      <c r="J24" s="935">
        <v>0</v>
      </c>
      <c r="K24" s="1460">
        <f t="shared" si="6"/>
        <v>99304</v>
      </c>
    </row>
    <row r="25" spans="1:11" ht="13.5" thickBot="1">
      <c r="A25" s="1461"/>
      <c r="B25" s="931"/>
      <c r="C25" s="1402"/>
      <c r="D25" s="1402"/>
      <c r="E25" s="1402"/>
      <c r="F25" s="1402"/>
      <c r="G25" s="1525"/>
      <c r="H25" s="1540"/>
      <c r="I25" s="1535"/>
      <c r="J25" s="1402"/>
      <c r="K25" s="1462"/>
    </row>
    <row r="26" spans="1:11" ht="13.5" thickBot="1">
      <c r="A26" s="1403" t="s">
        <v>748</v>
      </c>
      <c r="B26" s="1404">
        <v>36</v>
      </c>
      <c r="C26" s="1405">
        <f>SUM(C27:C28)</f>
        <v>104493</v>
      </c>
      <c r="D26" s="1405">
        <f aca="true" t="shared" si="7" ref="D26:K26">SUM(D27:D28)</f>
        <v>0</v>
      </c>
      <c r="E26" s="1405">
        <f t="shared" si="7"/>
        <v>0</v>
      </c>
      <c r="F26" s="1405">
        <f t="shared" si="7"/>
        <v>0</v>
      </c>
      <c r="G26" s="1521">
        <f t="shared" si="7"/>
        <v>0</v>
      </c>
      <c r="H26" s="1541">
        <f t="shared" si="7"/>
        <v>104493</v>
      </c>
      <c r="I26" s="1531">
        <f t="shared" si="7"/>
        <v>0</v>
      </c>
      <c r="J26" s="1405">
        <f t="shared" si="7"/>
        <v>0</v>
      </c>
      <c r="K26" s="1406">
        <f t="shared" si="7"/>
        <v>104493</v>
      </c>
    </row>
    <row r="27" spans="1:11" ht="12.75">
      <c r="A27" s="1457" t="s">
        <v>749</v>
      </c>
      <c r="B27" s="1084">
        <v>37</v>
      </c>
      <c r="C27" s="1219">
        <v>0</v>
      </c>
      <c r="D27" s="1219">
        <v>0</v>
      </c>
      <c r="E27" s="1219">
        <v>0</v>
      </c>
      <c r="F27" s="1219">
        <v>0</v>
      </c>
      <c r="G27" s="1522">
        <v>0</v>
      </c>
      <c r="H27" s="1543">
        <f t="shared" si="5"/>
        <v>0</v>
      </c>
      <c r="I27" s="1532">
        <v>0</v>
      </c>
      <c r="J27" s="1219">
        <v>0</v>
      </c>
      <c r="K27" s="1466">
        <f t="shared" si="6"/>
        <v>0</v>
      </c>
    </row>
    <row r="28" spans="1:11" ht="13.5" thickBot="1">
      <c r="A28" s="1467" t="s">
        <v>750</v>
      </c>
      <c r="B28" s="937">
        <v>38</v>
      </c>
      <c r="C28" s="790">
        <v>104493</v>
      </c>
      <c r="D28" s="790"/>
      <c r="E28" s="790">
        <v>0</v>
      </c>
      <c r="F28" s="790">
        <v>0</v>
      </c>
      <c r="G28" s="1526">
        <v>0</v>
      </c>
      <c r="H28" s="1545">
        <f t="shared" si="5"/>
        <v>104493</v>
      </c>
      <c r="I28" s="1536">
        <v>0</v>
      </c>
      <c r="J28" s="790">
        <v>0</v>
      </c>
      <c r="K28" s="1468">
        <f t="shared" si="6"/>
        <v>104493</v>
      </c>
    </row>
    <row r="29" spans="1:11" ht="12.75">
      <c r="A29" s="10"/>
      <c r="B29" s="10"/>
      <c r="C29" s="1424"/>
      <c r="D29" s="1424"/>
      <c r="E29" s="1424"/>
      <c r="F29" s="1424"/>
      <c r="G29" s="1424"/>
      <c r="H29" s="1414"/>
      <c r="I29" s="1424"/>
      <c r="J29" s="1424"/>
      <c r="K29" s="1424"/>
    </row>
    <row r="30" spans="1:11" ht="12.75">
      <c r="A30" s="1575" t="s">
        <v>751</v>
      </c>
      <c r="B30" s="10"/>
      <c r="C30" s="10"/>
      <c r="D30" s="10"/>
      <c r="E30" s="10"/>
      <c r="F30" s="10"/>
      <c r="G30" s="10"/>
      <c r="H30" s="1425"/>
      <c r="I30" s="10"/>
      <c r="J30" s="10"/>
      <c r="K30" s="10"/>
    </row>
    <row r="31" spans="1:11" ht="13.5" thickBot="1">
      <c r="A31" s="10"/>
      <c r="B31" s="10"/>
      <c r="C31" s="10"/>
      <c r="D31" s="10"/>
      <c r="E31" s="10"/>
      <c r="F31" s="10"/>
      <c r="G31" s="10"/>
      <c r="H31" s="1425"/>
      <c r="I31" s="10"/>
      <c r="J31" s="10"/>
      <c r="K31" s="10"/>
    </row>
    <row r="32" spans="1:11" ht="13.5" thickBot="1">
      <c r="A32" s="1403" t="s">
        <v>743</v>
      </c>
      <c r="B32" s="1396"/>
      <c r="C32" s="1405">
        <v>204821</v>
      </c>
      <c r="D32" s="1405">
        <v>14484</v>
      </c>
      <c r="E32" s="1405">
        <v>1218</v>
      </c>
      <c r="F32" s="1405">
        <v>3234</v>
      </c>
      <c r="G32" s="1405">
        <v>175</v>
      </c>
      <c r="H32" s="1405">
        <f>SUM(C32:G32)</f>
        <v>223932</v>
      </c>
      <c r="I32" s="1405">
        <v>255</v>
      </c>
      <c r="J32" s="1405">
        <v>19</v>
      </c>
      <c r="K32" s="1406">
        <f>SUM(H32:J32)</f>
        <v>224206</v>
      </c>
    </row>
    <row r="33" spans="1:11" ht="12.75">
      <c r="A33" s="1546" t="s">
        <v>752</v>
      </c>
      <c r="B33" s="951"/>
      <c r="C33" s="1547">
        <v>-245</v>
      </c>
      <c r="D33" s="1547"/>
      <c r="E33" s="1547"/>
      <c r="F33" s="1547"/>
      <c r="G33" s="1547">
        <v>245</v>
      </c>
      <c r="H33" s="1516">
        <f>SUM(C33:G33)</f>
        <v>0</v>
      </c>
      <c r="I33" s="1547"/>
      <c r="J33" s="1547"/>
      <c r="K33" s="1517">
        <f>SUM(H33+I33+J33)</f>
        <v>0</v>
      </c>
    </row>
    <row r="34" spans="1:11" ht="13.5" thickBot="1">
      <c r="A34" s="1463" t="s">
        <v>753</v>
      </c>
      <c r="B34" s="1407"/>
      <c r="C34" s="1408">
        <v>13793</v>
      </c>
      <c r="D34" s="1408">
        <v>-10713</v>
      </c>
      <c r="E34" s="1408">
        <v>-344</v>
      </c>
      <c r="F34" s="1408">
        <v>-2736</v>
      </c>
      <c r="G34" s="1408"/>
      <c r="H34" s="1514">
        <f>SUM(C34:G34)</f>
        <v>0</v>
      </c>
      <c r="I34" s="1408"/>
      <c r="J34" s="1408"/>
      <c r="K34" s="1515">
        <f>SUM(H34+I34+J34)</f>
        <v>0</v>
      </c>
    </row>
    <row r="35" spans="1:11" ht="13.5" thickBot="1">
      <c r="A35" s="1403" t="s">
        <v>781</v>
      </c>
      <c r="B35" s="1404"/>
      <c r="C35" s="1405">
        <f aca="true" t="shared" si="8" ref="C35:K35">SUM(C32:C34)</f>
        <v>218369</v>
      </c>
      <c r="D35" s="1405">
        <f t="shared" si="8"/>
        <v>3771</v>
      </c>
      <c r="E35" s="1405">
        <f t="shared" si="8"/>
        <v>874</v>
      </c>
      <c r="F35" s="1405">
        <f t="shared" si="8"/>
        <v>498</v>
      </c>
      <c r="G35" s="1405">
        <f t="shared" si="8"/>
        <v>420</v>
      </c>
      <c r="H35" s="1405">
        <f t="shared" si="8"/>
        <v>223932</v>
      </c>
      <c r="I35" s="1405">
        <f t="shared" si="8"/>
        <v>255</v>
      </c>
      <c r="J35" s="1405">
        <f t="shared" si="8"/>
        <v>19</v>
      </c>
      <c r="K35" s="1405">
        <f t="shared" si="8"/>
        <v>224206</v>
      </c>
    </row>
    <row r="36" spans="1:11" ht="12.75">
      <c r="A36" s="1412"/>
      <c r="B36" s="1412"/>
      <c r="C36" s="1412"/>
      <c r="D36" s="1412"/>
      <c r="E36" s="1412"/>
      <c r="F36" s="1412"/>
      <c r="G36" s="1412"/>
      <c r="H36" s="1425"/>
      <c r="I36" s="1471"/>
      <c r="J36" s="1471"/>
      <c r="K36" s="1425"/>
    </row>
    <row r="37" spans="1:11" ht="12.75">
      <c r="A37" s="1551" t="s">
        <v>755</v>
      </c>
      <c r="B37" s="1412"/>
      <c r="C37" s="1412"/>
      <c r="D37" s="1412"/>
      <c r="E37" s="1412"/>
      <c r="F37" s="1412"/>
      <c r="G37" s="1412"/>
      <c r="H37" s="1425"/>
      <c r="I37" s="1471"/>
      <c r="J37" s="1471"/>
      <c r="K37" s="1425"/>
    </row>
    <row r="38" spans="1:11" ht="12.75">
      <c r="A38" s="1412"/>
      <c r="B38" s="1412"/>
      <c r="C38" s="1412"/>
      <c r="D38" s="1412"/>
      <c r="E38" s="1412"/>
      <c r="F38" s="1412"/>
      <c r="G38" s="1412"/>
      <c r="H38" s="1425"/>
      <c r="I38" s="1471"/>
      <c r="J38" s="1471"/>
      <c r="K38" s="1425"/>
    </row>
    <row r="39" spans="1:11" ht="13.5" thickBot="1">
      <c r="A39" s="1412" t="s">
        <v>778</v>
      </c>
      <c r="B39" s="1412"/>
      <c r="C39" s="1412"/>
      <c r="D39" s="1412"/>
      <c r="E39" s="1412"/>
      <c r="F39" s="1412"/>
      <c r="G39" s="1412"/>
      <c r="H39" s="1425"/>
      <c r="I39" s="1471"/>
      <c r="J39" s="1471"/>
      <c r="K39" s="1425"/>
    </row>
    <row r="40" spans="1:11" ht="39" thickBot="1">
      <c r="A40" s="1552" t="s">
        <v>780</v>
      </c>
      <c r="B40" s="1395"/>
      <c r="C40" s="1554"/>
      <c r="D40" s="1554">
        <v>3771</v>
      </c>
      <c r="E40" s="1554">
        <v>874</v>
      </c>
      <c r="F40" s="1554">
        <v>498</v>
      </c>
      <c r="G40" s="1554">
        <v>420</v>
      </c>
      <c r="H40" s="1555">
        <f>SUM(D40:G40)</f>
        <v>5563</v>
      </c>
      <c r="I40" s="1556">
        <v>255</v>
      </c>
      <c r="J40" s="1556">
        <v>19</v>
      </c>
      <c r="K40" s="1557">
        <f>SUM(H40:J40)</f>
        <v>5837</v>
      </c>
    </row>
    <row r="41" spans="1:11" ht="13.5" thickBot="1">
      <c r="A41" s="1412" t="s">
        <v>784</v>
      </c>
      <c r="B41" s="1412"/>
      <c r="C41" s="1558"/>
      <c r="D41" s="1558"/>
      <c r="E41" s="1558"/>
      <c r="F41" s="1558"/>
      <c r="G41" s="1558"/>
      <c r="H41" s="1559"/>
      <c r="I41" s="1560"/>
      <c r="J41" s="1560"/>
      <c r="K41" s="1559"/>
    </row>
    <row r="42" spans="1:11" ht="12.75">
      <c r="A42" s="1576" t="s">
        <v>779</v>
      </c>
      <c r="B42" s="1549"/>
      <c r="C42" s="1578">
        <v>218323</v>
      </c>
      <c r="D42" s="1561"/>
      <c r="E42" s="1561"/>
      <c r="F42" s="1561"/>
      <c r="G42" s="1561"/>
      <c r="H42" s="1562"/>
      <c r="I42" s="1563"/>
      <c r="J42" s="1563"/>
      <c r="K42" s="1564"/>
    </row>
    <row r="43" spans="1:11" ht="16.5" customHeight="1">
      <c r="A43" s="1577" t="s">
        <v>783</v>
      </c>
      <c r="B43" s="1548"/>
      <c r="C43" s="1579">
        <v>46</v>
      </c>
      <c r="D43" s="1565"/>
      <c r="E43" s="1565"/>
      <c r="F43" s="1565"/>
      <c r="G43" s="1565"/>
      <c r="H43" s="1566"/>
      <c r="I43" s="1567"/>
      <c r="J43" s="1567"/>
      <c r="K43" s="1568"/>
    </row>
    <row r="44" spans="1:11" ht="13.5" thickBot="1">
      <c r="A44" s="1553" t="s">
        <v>266</v>
      </c>
      <c r="B44" s="1550"/>
      <c r="C44" s="1569">
        <f>SUM(C42:C43)</f>
        <v>218369</v>
      </c>
      <c r="D44" s="1569"/>
      <c r="E44" s="1569"/>
      <c r="F44" s="1569"/>
      <c r="G44" s="1569"/>
      <c r="H44" s="1570"/>
      <c r="I44" s="1571"/>
      <c r="J44" s="1571"/>
      <c r="K44" s="1572"/>
    </row>
    <row r="45" spans="1:11" ht="13.5" thickBot="1">
      <c r="A45" s="1412"/>
      <c r="B45" s="1412"/>
      <c r="C45" s="1558"/>
      <c r="D45" s="1558"/>
      <c r="E45" s="1558"/>
      <c r="F45" s="1558"/>
      <c r="G45" s="1558"/>
      <c r="H45" s="1559"/>
      <c r="I45" s="1560"/>
      <c r="J45" s="1560"/>
      <c r="K45" s="1559"/>
    </row>
    <row r="46" spans="1:12" ht="13.5" thickBot="1">
      <c r="A46" s="1573" t="s">
        <v>754</v>
      </c>
      <c r="B46" s="1395"/>
      <c r="C46" s="1554">
        <f>SUM(C44)</f>
        <v>218369</v>
      </c>
      <c r="D46" s="1554">
        <f>SUM(D40)</f>
        <v>3771</v>
      </c>
      <c r="E46" s="1554">
        <f>SUM(E40)</f>
        <v>874</v>
      </c>
      <c r="F46" s="1554">
        <f>SUM(F40)</f>
        <v>498</v>
      </c>
      <c r="G46" s="1554">
        <f>SUM(G40)</f>
        <v>420</v>
      </c>
      <c r="H46" s="1554">
        <f>SUM(C46:G46)</f>
        <v>223932</v>
      </c>
      <c r="I46" s="1554">
        <f>SUM(I40)</f>
        <v>255</v>
      </c>
      <c r="J46" s="1554">
        <f>SUM(J40)</f>
        <v>19</v>
      </c>
      <c r="K46" s="1574">
        <f>SUM(H46:J46)</f>
        <v>224206</v>
      </c>
      <c r="L46" s="1471"/>
    </row>
    <row r="47" spans="1:11" ht="12.75">
      <c r="A47" s="1412"/>
      <c r="B47" s="1412"/>
      <c r="C47" s="1412"/>
      <c r="D47" s="1412"/>
      <c r="E47" s="1412"/>
      <c r="F47" s="1412"/>
      <c r="G47" s="1412"/>
      <c r="H47" s="1425"/>
      <c r="I47" s="1471"/>
      <c r="J47" s="1471"/>
      <c r="K47" s="1425"/>
    </row>
    <row r="48" spans="1:11" ht="12.75">
      <c r="A48" s="1412"/>
      <c r="B48" s="1412"/>
      <c r="C48" s="1412"/>
      <c r="D48" s="1412"/>
      <c r="E48" s="1412"/>
      <c r="F48" s="1412"/>
      <c r="G48" s="1412"/>
      <c r="H48" s="1425"/>
      <c r="I48" s="1471"/>
      <c r="J48" s="1471"/>
      <c r="K48" s="1425"/>
    </row>
    <row r="49" spans="1:11" ht="12.75">
      <c r="A49" s="1412"/>
      <c r="B49" s="1412"/>
      <c r="C49" s="1412"/>
      <c r="D49" s="1412"/>
      <c r="E49" s="1412"/>
      <c r="F49" s="1412"/>
      <c r="G49" s="1412"/>
      <c r="H49" s="1425"/>
      <c r="I49" s="1471"/>
      <c r="J49" s="1471"/>
      <c r="K49" s="1425"/>
    </row>
    <row r="50" spans="1:11" ht="12.75">
      <c r="A50" s="1412"/>
      <c r="B50" s="1412"/>
      <c r="C50" s="1412"/>
      <c r="D50" s="1412"/>
      <c r="E50" s="1412"/>
      <c r="F50" s="1412"/>
      <c r="G50" s="1412"/>
      <c r="H50" s="1425"/>
      <c r="I50" s="1471"/>
      <c r="J50" s="1471"/>
      <c r="K50" s="1425"/>
    </row>
    <row r="51" spans="1:11" ht="12.75">
      <c r="A51" s="1412"/>
      <c r="B51" s="1412"/>
      <c r="C51" s="1412"/>
      <c r="D51" s="1412"/>
      <c r="E51" s="1412"/>
      <c r="F51" s="1412"/>
      <c r="G51" s="1412"/>
      <c r="H51" s="1425"/>
      <c r="I51" s="1471"/>
      <c r="J51" s="1471"/>
      <c r="K51" s="1425"/>
    </row>
    <row r="52" spans="1:11" ht="12.75">
      <c r="A52" s="1412"/>
      <c r="B52" s="1412"/>
      <c r="C52" s="1412"/>
      <c r="D52" s="1412"/>
      <c r="E52" s="1412"/>
      <c r="F52" s="1412"/>
      <c r="G52" s="1412"/>
      <c r="H52" s="1425"/>
      <c r="I52" s="1471"/>
      <c r="J52" s="1471"/>
      <c r="K52" s="1425"/>
    </row>
    <row r="53" spans="1:11" ht="12.75">
      <c r="A53" s="1412"/>
      <c r="B53" s="1412"/>
      <c r="C53" s="1412"/>
      <c r="D53" s="1412"/>
      <c r="E53" s="1412"/>
      <c r="F53" s="1412"/>
      <c r="G53" s="1412"/>
      <c r="H53" s="1425"/>
      <c r="I53" s="1471"/>
      <c r="J53" s="1471"/>
      <c r="K53" s="1425"/>
    </row>
    <row r="54" spans="1:11" ht="12.75">
      <c r="A54" s="1412"/>
      <c r="B54" s="1412"/>
      <c r="C54" s="1412"/>
      <c r="D54" s="1412"/>
      <c r="E54" s="1412"/>
      <c r="F54" s="1412"/>
      <c r="G54" s="1412"/>
      <c r="H54" s="1425"/>
      <c r="I54" s="1471"/>
      <c r="J54" s="1471"/>
      <c r="K54" s="1425"/>
    </row>
    <row r="55" spans="1:11" ht="12.75">
      <c r="A55" s="1412"/>
      <c r="B55" s="1412"/>
      <c r="C55" s="1412"/>
      <c r="D55" s="1412"/>
      <c r="E55" s="1412"/>
      <c r="F55" s="1412"/>
      <c r="G55" s="1412"/>
      <c r="H55" s="1425"/>
      <c r="I55" s="1471"/>
      <c r="J55" s="1471"/>
      <c r="K55" s="1425"/>
    </row>
    <row r="56" spans="1:11" ht="12.75">
      <c r="A56" s="1412"/>
      <c r="B56" s="1412"/>
      <c r="C56" s="1412"/>
      <c r="D56" s="1412"/>
      <c r="E56" s="1412"/>
      <c r="F56" s="1412"/>
      <c r="G56" s="1412"/>
      <c r="H56" s="1425"/>
      <c r="I56" s="1471"/>
      <c r="J56" s="1471"/>
      <c r="K56" s="1425"/>
    </row>
    <row r="57" spans="1:11" ht="12.75">
      <c r="A57" s="1412"/>
      <c r="B57" s="1412"/>
      <c r="C57" s="1412"/>
      <c r="D57" s="1412"/>
      <c r="E57" s="1412"/>
      <c r="F57" s="1412"/>
      <c r="G57" s="1412"/>
      <c r="H57" s="1425"/>
      <c r="I57" s="1471"/>
      <c r="J57" s="1471"/>
      <c r="K57" s="1425"/>
    </row>
    <row r="58" spans="1:11" ht="12.75">
      <c r="A58" s="1412"/>
      <c r="B58" s="1412"/>
      <c r="C58" s="1412"/>
      <c r="D58" s="1412"/>
      <c r="E58" s="1412"/>
      <c r="F58" s="1412"/>
      <c r="G58" s="1412"/>
      <c r="H58" s="1425"/>
      <c r="I58" s="1471"/>
      <c r="J58" s="1471"/>
      <c r="K58" s="1425"/>
    </row>
    <row r="59" spans="1:11" ht="12.75">
      <c r="A59" s="1412"/>
      <c r="B59" s="1412"/>
      <c r="C59" s="1412"/>
      <c r="D59" s="1412"/>
      <c r="E59" s="1412"/>
      <c r="F59" s="1412"/>
      <c r="G59" s="1412"/>
      <c r="H59" s="1425"/>
      <c r="I59" s="1471"/>
      <c r="J59" s="1471"/>
      <c r="K59" s="1425"/>
    </row>
    <row r="60" spans="1:11" ht="12.75">
      <c r="A60" s="1412"/>
      <c r="B60" s="1412"/>
      <c r="C60" s="1412"/>
      <c r="D60" s="1412"/>
      <c r="E60" s="1412"/>
      <c r="F60" s="1412"/>
      <c r="G60" s="1412"/>
      <c r="H60" s="1425"/>
      <c r="I60" s="1471"/>
      <c r="J60" s="1471"/>
      <c r="K60" s="1425"/>
    </row>
    <row r="61" ht="12.75">
      <c r="H61" s="1418"/>
    </row>
    <row r="63" ht="12.75">
      <c r="A63" s="1392"/>
    </row>
    <row r="64" spans="1:11" ht="12.75">
      <c r="A64" s="1412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2.75">
      <c r="A65" s="10"/>
      <c r="B65" s="10"/>
      <c r="C65" s="1472"/>
      <c r="D65" s="10"/>
      <c r="E65" s="10"/>
      <c r="F65" s="10"/>
      <c r="G65" s="10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469"/>
    </row>
    <row r="70" spans="1:1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2.75">
      <c r="A71" s="10"/>
      <c r="B71" s="10"/>
      <c r="C71" s="1425"/>
      <c r="D71" s="1425"/>
      <c r="E71" s="1425"/>
      <c r="F71" s="1425"/>
      <c r="G71" s="1425"/>
      <c r="H71" s="1425"/>
      <c r="I71" s="1425"/>
      <c r="J71" s="1425"/>
      <c r="K71" s="1425"/>
    </row>
    <row r="72" spans="1:1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2.75">
      <c r="A77" s="10"/>
      <c r="B77" s="10"/>
      <c r="C77" s="1425"/>
      <c r="D77" s="1425"/>
      <c r="E77" s="1425"/>
      <c r="F77" s="1425"/>
      <c r="G77" s="1425"/>
      <c r="H77" s="1425"/>
      <c r="I77" s="1425"/>
      <c r="J77" s="1425"/>
      <c r="K77" s="1425"/>
    </row>
    <row r="78" spans="1:11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2.75">
      <c r="A85" s="10"/>
      <c r="B85" s="10"/>
      <c r="C85" s="1425"/>
      <c r="D85" s="1425"/>
      <c r="E85" s="1425"/>
      <c r="F85" s="1425"/>
      <c r="G85" s="1425"/>
      <c r="H85" s="1425"/>
      <c r="I85" s="1425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2.75">
      <c r="A87" s="1412"/>
      <c r="B87" s="1412"/>
      <c r="C87" s="1412"/>
      <c r="D87" s="1412"/>
      <c r="E87" s="1412"/>
      <c r="F87" s="1412"/>
      <c r="G87" s="1412"/>
      <c r="H87" s="1412"/>
      <c r="I87" s="1471"/>
      <c r="J87" s="1471"/>
      <c r="K87" s="1425"/>
    </row>
    <row r="88" spans="1:11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2.75">
      <c r="A89" s="1425"/>
      <c r="B89" s="10"/>
      <c r="C89" s="1425"/>
      <c r="D89" s="1425"/>
      <c r="E89" s="1425"/>
      <c r="F89" s="10"/>
      <c r="G89" s="10"/>
      <c r="H89" s="10"/>
      <c r="I89" s="10"/>
      <c r="J89" s="10"/>
      <c r="K89" s="10"/>
    </row>
    <row r="90" spans="1:5" ht="12.75">
      <c r="A90" s="1392"/>
      <c r="E90" s="1418"/>
    </row>
    <row r="91" spans="1:5" ht="12.75">
      <c r="A91" s="1392"/>
      <c r="E91" s="1418"/>
    </row>
    <row r="92" spans="1:5" ht="12.75">
      <c r="A92" s="1392"/>
      <c r="E92" s="1418"/>
    </row>
    <row r="93" spans="1:5" ht="12.75">
      <c r="A93" s="1392"/>
      <c r="E93" s="1418"/>
    </row>
    <row r="94" spans="1:5" ht="12.75">
      <c r="A94" s="1392"/>
      <c r="E94" s="1418"/>
    </row>
    <row r="95" ht="12.75">
      <c r="A95" s="1392"/>
    </row>
    <row r="97" spans="1:5" ht="12.75">
      <c r="A97" s="1392"/>
      <c r="C97" s="1418"/>
      <c r="D97" s="1418"/>
      <c r="E97" s="1418"/>
    </row>
    <row r="101" ht="12.75">
      <c r="A101" s="1422"/>
    </row>
  </sheetData>
  <sheetProtection/>
  <mergeCells count="4">
    <mergeCell ref="A3:K3"/>
    <mergeCell ref="A5:K5"/>
    <mergeCell ref="A1:I1"/>
    <mergeCell ref="J7:K7"/>
  </mergeCells>
  <printOptions/>
  <pageMargins left="2.02" right="0.7874015748031497" top="0.7" bottom="0.984251968503937" header="0.38" footer="0.5118110236220472"/>
  <pageSetup fitToHeight="1" fitToWidth="1"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.7109375" style="0" bestFit="1" customWidth="1"/>
    <col min="2" max="2" width="33.00390625" style="0" customWidth="1"/>
    <col min="3" max="3" width="4.00390625" style="0" customWidth="1"/>
    <col min="5" max="5" width="8.421875" style="0" bestFit="1" customWidth="1"/>
    <col min="6" max="6" width="7.421875" style="0" customWidth="1"/>
    <col min="7" max="7" width="8.57421875" style="0" bestFit="1" customWidth="1"/>
    <col min="8" max="8" width="7.28125" style="0" customWidth="1"/>
    <col min="9" max="9" width="9.421875" style="0" bestFit="1" customWidth="1"/>
    <col min="10" max="10" width="6.8515625" style="0" bestFit="1" customWidth="1"/>
    <col min="11" max="11" width="7.28125" style="0" bestFit="1" customWidth="1"/>
    <col min="12" max="12" width="10.140625" style="0" customWidth="1"/>
  </cols>
  <sheetData>
    <row r="1" spans="1:9" ht="12.75">
      <c r="A1" s="1928" t="s">
        <v>856</v>
      </c>
      <c r="B1" s="1928"/>
      <c r="C1" s="1928"/>
      <c r="D1" s="1928"/>
      <c r="E1" s="1928"/>
      <c r="F1" s="1928"/>
      <c r="G1" s="1928"/>
      <c r="H1" s="1928"/>
      <c r="I1" s="1928"/>
    </row>
    <row r="3" spans="1:12" ht="12.75">
      <c r="A3" s="1392"/>
      <c r="B3" s="1981" t="s">
        <v>714</v>
      </c>
      <c r="C3" s="1981"/>
      <c r="D3" s="1981"/>
      <c r="E3" s="1981"/>
      <c r="F3" s="1981"/>
      <c r="G3" s="1981"/>
      <c r="H3" s="1981"/>
      <c r="I3" s="1981"/>
      <c r="J3" s="1981"/>
      <c r="K3" s="1981"/>
      <c r="L3" s="1981"/>
    </row>
    <row r="4" spans="1:12" ht="12.75">
      <c r="A4" s="1392"/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</row>
    <row r="5" spans="1:12" ht="12.75">
      <c r="A5" s="1392"/>
      <c r="B5" s="1981" t="s">
        <v>668</v>
      </c>
      <c r="C5" s="1981"/>
      <c r="D5" s="1981"/>
      <c r="E5" s="1981"/>
      <c r="F5" s="1981"/>
      <c r="G5" s="1981"/>
      <c r="H5" s="1981"/>
      <c r="I5" s="1981"/>
      <c r="J5" s="1981"/>
      <c r="K5" s="1981"/>
      <c r="L5" s="1981"/>
    </row>
    <row r="6" spans="1:12" ht="13.5" thickBot="1">
      <c r="A6" s="1392"/>
      <c r="B6" s="1392"/>
      <c r="K6" s="1977" t="s">
        <v>1151</v>
      </c>
      <c r="L6" s="1977"/>
    </row>
    <row r="7" spans="1:12" ht="13.5" thickBot="1">
      <c r="A7" s="1394"/>
      <c r="B7" s="1395" t="s">
        <v>669</v>
      </c>
      <c r="C7" s="1396" t="s">
        <v>670</v>
      </c>
      <c r="D7" s="1397" t="s">
        <v>85</v>
      </c>
      <c r="E7" s="1397" t="s">
        <v>671</v>
      </c>
      <c r="F7" s="1397" t="s">
        <v>672</v>
      </c>
      <c r="G7" s="1397" t="s">
        <v>673</v>
      </c>
      <c r="H7" s="1397" t="s">
        <v>1189</v>
      </c>
      <c r="I7" s="1397" t="s">
        <v>674</v>
      </c>
      <c r="J7" s="1397" t="s">
        <v>675</v>
      </c>
      <c r="K7" s="1397" t="s">
        <v>676</v>
      </c>
      <c r="L7" s="1398" t="s">
        <v>677</v>
      </c>
    </row>
    <row r="8" spans="1:12" ht="12.75">
      <c r="A8" s="1084" t="s">
        <v>1475</v>
      </c>
      <c r="B8" s="1084" t="s">
        <v>678</v>
      </c>
      <c r="C8" s="1084">
        <v>7</v>
      </c>
      <c r="D8" s="1219">
        <v>817</v>
      </c>
      <c r="E8" s="1219">
        <v>1015</v>
      </c>
      <c r="F8" s="1219">
        <v>222</v>
      </c>
      <c r="G8" s="1219">
        <v>110</v>
      </c>
      <c r="H8" s="1219">
        <v>0</v>
      </c>
      <c r="I8" s="1399">
        <f>SUM(D8:H8)</f>
        <v>2164</v>
      </c>
      <c r="J8" s="1219">
        <v>0</v>
      </c>
      <c r="K8" s="1219">
        <v>0</v>
      </c>
      <c r="L8" s="1219">
        <f>SUM(I8:K8)</f>
        <v>2164</v>
      </c>
    </row>
    <row r="9" spans="1:12" ht="12.75">
      <c r="A9" s="928" t="s">
        <v>1491</v>
      </c>
      <c r="B9" s="928" t="s">
        <v>679</v>
      </c>
      <c r="C9" s="928">
        <v>16</v>
      </c>
      <c r="D9" s="935">
        <v>3220075</v>
      </c>
      <c r="E9" s="935">
        <v>4503</v>
      </c>
      <c r="F9" s="935">
        <v>3074</v>
      </c>
      <c r="G9" s="935">
        <v>2934</v>
      </c>
      <c r="H9" s="935">
        <v>2963</v>
      </c>
      <c r="I9" s="1400">
        <f>SUM(D9:H9)</f>
        <v>3233549</v>
      </c>
      <c r="J9" s="935">
        <v>19</v>
      </c>
      <c r="K9" s="935">
        <v>131</v>
      </c>
      <c r="L9" s="935">
        <f>SUM(I9:K9)</f>
        <v>3233699</v>
      </c>
    </row>
    <row r="10" spans="1:12" ht="12.75">
      <c r="A10" s="928" t="s">
        <v>680</v>
      </c>
      <c r="B10" s="928" t="s">
        <v>681</v>
      </c>
      <c r="C10" s="928">
        <v>26</v>
      </c>
      <c r="D10" s="935">
        <v>112621</v>
      </c>
      <c r="E10" s="935">
        <v>0</v>
      </c>
      <c r="F10" s="935">
        <v>0</v>
      </c>
      <c r="G10" s="935">
        <v>0</v>
      </c>
      <c r="H10" s="935">
        <v>0</v>
      </c>
      <c r="I10" s="1400">
        <f>SUM(D10:H10)</f>
        <v>112621</v>
      </c>
      <c r="J10" s="935">
        <v>0</v>
      </c>
      <c r="K10" s="935">
        <v>0</v>
      </c>
      <c r="L10" s="935">
        <f>SUM(I10:K10)</f>
        <v>112621</v>
      </c>
    </row>
    <row r="11" spans="1:12" ht="13.5" thickBot="1">
      <c r="A11" s="931" t="s">
        <v>682</v>
      </c>
      <c r="B11" s="931" t="s">
        <v>683</v>
      </c>
      <c r="C11" s="931">
        <v>32</v>
      </c>
      <c r="D11" s="1401">
        <v>154932</v>
      </c>
      <c r="E11" s="1401">
        <v>0</v>
      </c>
      <c r="F11" s="1401">
        <v>0</v>
      </c>
      <c r="G11" s="1401">
        <v>0</v>
      </c>
      <c r="H11" s="1401">
        <v>0</v>
      </c>
      <c r="I11" s="1402">
        <f>SUM(D11:H11)</f>
        <v>154932</v>
      </c>
      <c r="J11" s="1401">
        <v>0</v>
      </c>
      <c r="K11" s="1401">
        <v>0</v>
      </c>
      <c r="L11" s="1401">
        <f>SUM(I11:K11)</f>
        <v>154932</v>
      </c>
    </row>
    <row r="12" spans="1:12" ht="13.5" thickBot="1">
      <c r="A12" s="1403" t="s">
        <v>684</v>
      </c>
      <c r="B12" s="1404" t="s">
        <v>685</v>
      </c>
      <c r="C12" s="1404">
        <v>33</v>
      </c>
      <c r="D12" s="1405">
        <f>SUM(D8:D11)</f>
        <v>3488445</v>
      </c>
      <c r="E12" s="1405">
        <f>SUM(E8:E11)</f>
        <v>5518</v>
      </c>
      <c r="F12" s="1405">
        <f>SUM(F8:F11)</f>
        <v>3296</v>
      </c>
      <c r="G12" s="1405">
        <f>SUM(G8:G11)</f>
        <v>3044</v>
      </c>
      <c r="H12" s="1405">
        <f>SUM(H8:H11)</f>
        <v>2963</v>
      </c>
      <c r="I12" s="1405">
        <f>SUM(D12:H12)</f>
        <v>3503266</v>
      </c>
      <c r="J12" s="1405">
        <f>SUM(J8:J11)</f>
        <v>19</v>
      </c>
      <c r="K12" s="1405">
        <f>SUM(K8:K11)</f>
        <v>131</v>
      </c>
      <c r="L12" s="1406">
        <f>SUM(I12:K12)</f>
        <v>3503416</v>
      </c>
    </row>
    <row r="13" spans="1:12" ht="12.75">
      <c r="A13" s="1084"/>
      <c r="B13" s="1084"/>
      <c r="C13" s="1084"/>
      <c r="D13" s="1219"/>
      <c r="E13" s="1219"/>
      <c r="F13" s="1219"/>
      <c r="G13" s="1219"/>
      <c r="H13" s="1219"/>
      <c r="I13" s="1399"/>
      <c r="J13" s="1219"/>
      <c r="K13" s="1219"/>
      <c r="L13" s="1219"/>
    </row>
    <row r="14" spans="1:12" ht="12.75">
      <c r="A14" s="928" t="s">
        <v>686</v>
      </c>
      <c r="B14" s="928" t="s">
        <v>687</v>
      </c>
      <c r="C14" s="928">
        <v>40</v>
      </c>
      <c r="D14" s="935">
        <v>0</v>
      </c>
      <c r="E14" s="935">
        <v>0</v>
      </c>
      <c r="F14" s="935">
        <v>0</v>
      </c>
      <c r="G14" s="935">
        <v>0</v>
      </c>
      <c r="H14" s="935">
        <v>0</v>
      </c>
      <c r="I14" s="1400">
        <f>SUM(D14:H14)</f>
        <v>0</v>
      </c>
      <c r="J14" s="935">
        <v>0</v>
      </c>
      <c r="K14" s="935">
        <v>0</v>
      </c>
      <c r="L14" s="935">
        <f aca="true" t="shared" si="0" ref="L14:L19">SUM(I14:K14)</f>
        <v>0</v>
      </c>
    </row>
    <row r="15" spans="1:12" ht="12.75">
      <c r="A15" s="928" t="s">
        <v>688</v>
      </c>
      <c r="B15" s="928" t="s">
        <v>689</v>
      </c>
      <c r="C15" s="928">
        <v>52</v>
      </c>
      <c r="D15" s="935">
        <v>75412</v>
      </c>
      <c r="E15" s="935">
        <v>0</v>
      </c>
      <c r="F15" s="935">
        <v>259</v>
      </c>
      <c r="G15" s="935">
        <v>30</v>
      </c>
      <c r="H15" s="935">
        <v>1676</v>
      </c>
      <c r="I15" s="1400">
        <f>SUM(D15:H15)</f>
        <v>77377</v>
      </c>
      <c r="J15" s="935">
        <v>0</v>
      </c>
      <c r="K15" s="935">
        <v>0</v>
      </c>
      <c r="L15" s="1400">
        <f t="shared" si="0"/>
        <v>77377</v>
      </c>
    </row>
    <row r="16" spans="1:12" ht="12.75">
      <c r="A16" s="928" t="s">
        <v>680</v>
      </c>
      <c r="B16" s="928" t="s">
        <v>690</v>
      </c>
      <c r="C16" s="928">
        <v>59</v>
      </c>
      <c r="D16" s="935">
        <v>0</v>
      </c>
      <c r="E16" s="935">
        <v>0</v>
      </c>
      <c r="F16" s="935">
        <v>0</v>
      </c>
      <c r="G16" s="935">
        <v>0</v>
      </c>
      <c r="H16" s="935">
        <v>0</v>
      </c>
      <c r="I16" s="1400">
        <f>SUM(D16:H16)</f>
        <v>0</v>
      </c>
      <c r="J16" s="935">
        <v>0</v>
      </c>
      <c r="K16" s="935">
        <v>0</v>
      </c>
      <c r="L16" s="935">
        <f t="shared" si="0"/>
        <v>0</v>
      </c>
    </row>
    <row r="17" spans="1:12" ht="12.75">
      <c r="A17" s="928" t="s">
        <v>682</v>
      </c>
      <c r="B17" s="928" t="s">
        <v>691</v>
      </c>
      <c r="C17" s="928">
        <v>68</v>
      </c>
      <c r="D17" s="935">
        <v>224477</v>
      </c>
      <c r="E17" s="935">
        <v>1401</v>
      </c>
      <c r="F17" s="935">
        <v>534</v>
      </c>
      <c r="G17" s="935">
        <v>281</v>
      </c>
      <c r="H17" s="935">
        <v>420</v>
      </c>
      <c r="I17" s="1400">
        <f>SUM(D17:H17)</f>
        <v>227113</v>
      </c>
      <c r="J17" s="935">
        <v>255</v>
      </c>
      <c r="K17" s="935">
        <v>19</v>
      </c>
      <c r="L17" s="1400">
        <f t="shared" si="0"/>
        <v>227387</v>
      </c>
    </row>
    <row r="18" spans="1:12" ht="13.5" thickBot="1">
      <c r="A18" s="931" t="s">
        <v>692</v>
      </c>
      <c r="B18" s="931" t="s">
        <v>693</v>
      </c>
      <c r="C18" s="931">
        <v>73</v>
      </c>
      <c r="D18" s="1401">
        <v>0</v>
      </c>
      <c r="E18" s="1401">
        <v>2370</v>
      </c>
      <c r="F18" s="1401">
        <v>340</v>
      </c>
      <c r="G18" s="1401">
        <v>217</v>
      </c>
      <c r="H18" s="1401">
        <v>0</v>
      </c>
      <c r="I18" s="1402">
        <f>SUM(D18:H18)</f>
        <v>2927</v>
      </c>
      <c r="J18" s="1401">
        <v>0</v>
      </c>
      <c r="K18" s="1401">
        <v>0</v>
      </c>
      <c r="L18" s="1401">
        <f t="shared" si="0"/>
        <v>2927</v>
      </c>
    </row>
    <row r="19" spans="1:12" ht="13.5" thickBot="1">
      <c r="A19" s="1403" t="s">
        <v>694</v>
      </c>
      <c r="B19" s="1404" t="s">
        <v>695</v>
      </c>
      <c r="C19" s="1404">
        <v>74</v>
      </c>
      <c r="D19" s="1405">
        <f aca="true" t="shared" si="1" ref="D19:I19">SUM(D14:D18)</f>
        <v>299889</v>
      </c>
      <c r="E19" s="1405">
        <f t="shared" si="1"/>
        <v>3771</v>
      </c>
      <c r="F19" s="1405">
        <f t="shared" si="1"/>
        <v>1133</v>
      </c>
      <c r="G19" s="1405">
        <f t="shared" si="1"/>
        <v>528</v>
      </c>
      <c r="H19" s="1405">
        <f t="shared" si="1"/>
        <v>2096</v>
      </c>
      <c r="I19" s="1405">
        <f t="shared" si="1"/>
        <v>307417</v>
      </c>
      <c r="J19" s="1405">
        <f>SUM(J13:J18)</f>
        <v>255</v>
      </c>
      <c r="K19" s="1405">
        <f>SUM(K13:K18)</f>
        <v>19</v>
      </c>
      <c r="L19" s="1406">
        <f t="shared" si="0"/>
        <v>307691</v>
      </c>
    </row>
    <row r="20" spans="1:12" ht="13.5" thickBot="1">
      <c r="A20" s="1407"/>
      <c r="B20" s="1407"/>
      <c r="C20" s="1407"/>
      <c r="D20" s="1408"/>
      <c r="E20" s="1408"/>
      <c r="F20" s="1408"/>
      <c r="G20" s="1408"/>
      <c r="H20" s="1408"/>
      <c r="I20" s="1409"/>
      <c r="J20" s="1408"/>
      <c r="K20" s="1408"/>
      <c r="L20" s="1408"/>
    </row>
    <row r="21" spans="1:12" ht="13.5" thickBot="1">
      <c r="A21" s="1394"/>
      <c r="B21" s="1395" t="s">
        <v>696</v>
      </c>
      <c r="C21" s="1395">
        <v>75</v>
      </c>
      <c r="D21" s="1410">
        <f aca="true" t="shared" si="2" ref="D21:K21">SUM(D12+D19)</f>
        <v>3788334</v>
      </c>
      <c r="E21" s="1410">
        <f t="shared" si="2"/>
        <v>9289</v>
      </c>
      <c r="F21" s="1410">
        <f t="shared" si="2"/>
        <v>4429</v>
      </c>
      <c r="G21" s="1410">
        <f t="shared" si="2"/>
        <v>3572</v>
      </c>
      <c r="H21" s="1410">
        <f t="shared" si="2"/>
        <v>5059</v>
      </c>
      <c r="I21" s="1405">
        <f t="shared" si="2"/>
        <v>3810683</v>
      </c>
      <c r="J21" s="1411">
        <f t="shared" si="2"/>
        <v>274</v>
      </c>
      <c r="K21" s="1411">
        <f t="shared" si="2"/>
        <v>150</v>
      </c>
      <c r="L21" s="1406">
        <f>SUM(I21:K21)</f>
        <v>3811107</v>
      </c>
    </row>
    <row r="22" spans="1:12" ht="13.5" thickBot="1">
      <c r="A22" s="10"/>
      <c r="B22" s="1412"/>
      <c r="C22" s="1412"/>
      <c r="D22" s="1413"/>
      <c r="E22" s="1413"/>
      <c r="F22" s="1413"/>
      <c r="G22" s="1413"/>
      <c r="H22" s="1413"/>
      <c r="I22" s="1414"/>
      <c r="J22" s="1415"/>
      <c r="K22" s="1415"/>
      <c r="L22" s="1414"/>
    </row>
    <row r="23" spans="1:12" ht="13.5" thickBot="1">
      <c r="A23" s="1394"/>
      <c r="B23" s="1395" t="s">
        <v>697</v>
      </c>
      <c r="C23" s="1396" t="s">
        <v>670</v>
      </c>
      <c r="D23" s="1397" t="s">
        <v>85</v>
      </c>
      <c r="E23" s="1397" t="s">
        <v>671</v>
      </c>
      <c r="F23" s="1397" t="s">
        <v>672</v>
      </c>
      <c r="G23" s="1397" t="s">
        <v>673</v>
      </c>
      <c r="H23" s="1397" t="s">
        <v>1189</v>
      </c>
      <c r="I23" s="1397" t="s">
        <v>674</v>
      </c>
      <c r="J23" s="1397" t="s">
        <v>675</v>
      </c>
      <c r="K23" s="1397" t="s">
        <v>676</v>
      </c>
      <c r="L23" s="1398" t="s">
        <v>677</v>
      </c>
    </row>
    <row r="24" spans="1:12" ht="12.75">
      <c r="A24" s="928" t="s">
        <v>686</v>
      </c>
      <c r="B24" s="928" t="s">
        <v>698</v>
      </c>
      <c r="C24" s="928">
        <v>78</v>
      </c>
      <c r="D24" s="1416">
        <v>2872980</v>
      </c>
      <c r="E24" s="935">
        <v>0</v>
      </c>
      <c r="F24" s="935">
        <v>0</v>
      </c>
      <c r="G24" s="935">
        <v>0</v>
      </c>
      <c r="H24" s="935">
        <v>0</v>
      </c>
      <c r="I24" s="935">
        <f>SUM(D24:H24)</f>
        <v>2872980</v>
      </c>
      <c r="J24" s="935">
        <v>0</v>
      </c>
      <c r="K24" s="935">
        <v>0</v>
      </c>
      <c r="L24" s="935">
        <f>SUM(I24:K24)</f>
        <v>2872980</v>
      </c>
    </row>
    <row r="25" spans="1:12" ht="12.75">
      <c r="A25" s="928" t="s">
        <v>699</v>
      </c>
      <c r="B25" s="928" t="s">
        <v>700</v>
      </c>
      <c r="C25" s="928">
        <v>81</v>
      </c>
      <c r="D25" s="935">
        <v>660067</v>
      </c>
      <c r="E25" s="935">
        <v>5469</v>
      </c>
      <c r="F25" s="935">
        <v>3489</v>
      </c>
      <c r="G25" s="935">
        <v>2887</v>
      </c>
      <c r="H25" s="935">
        <v>4159</v>
      </c>
      <c r="I25" s="935">
        <f>SUM(D25:H25)</f>
        <v>676071</v>
      </c>
      <c r="J25" s="935">
        <v>19</v>
      </c>
      <c r="K25" s="935">
        <v>131</v>
      </c>
      <c r="L25" s="935">
        <f>SUM(I25:K25)</f>
        <v>676221</v>
      </c>
    </row>
    <row r="26" spans="1:12" ht="13.5" thickBot="1">
      <c r="A26" s="931" t="s">
        <v>680</v>
      </c>
      <c r="B26" s="931" t="s">
        <v>701</v>
      </c>
      <c r="C26" s="931">
        <v>84</v>
      </c>
      <c r="D26" s="1401">
        <v>0</v>
      </c>
      <c r="E26" s="1401">
        <v>0</v>
      </c>
      <c r="F26" s="1401">
        <v>0</v>
      </c>
      <c r="G26" s="1401">
        <v>0</v>
      </c>
      <c r="H26" s="1401">
        <v>0</v>
      </c>
      <c r="I26" s="1401">
        <f>SUM(D26:H26)</f>
        <v>0</v>
      </c>
      <c r="J26" s="1401">
        <v>0</v>
      </c>
      <c r="K26" s="1401">
        <v>0</v>
      </c>
      <c r="L26" s="1417">
        <v>0</v>
      </c>
    </row>
    <row r="27" spans="1:12" ht="13.5" thickBot="1">
      <c r="A27" s="1403" t="s">
        <v>702</v>
      </c>
      <c r="B27" s="1404" t="s">
        <v>703</v>
      </c>
      <c r="C27" s="1404">
        <v>85</v>
      </c>
      <c r="D27" s="1405">
        <f aca="true" t="shared" si="3" ref="D27:K27">SUM(D24:D26)</f>
        <v>3533047</v>
      </c>
      <c r="E27" s="1405">
        <f t="shared" si="3"/>
        <v>5469</v>
      </c>
      <c r="F27" s="1405">
        <f t="shared" si="3"/>
        <v>3489</v>
      </c>
      <c r="G27" s="1405">
        <f t="shared" si="3"/>
        <v>2887</v>
      </c>
      <c r="H27" s="1405">
        <f t="shared" si="3"/>
        <v>4159</v>
      </c>
      <c r="I27" s="1405">
        <f t="shared" si="3"/>
        <v>3549051</v>
      </c>
      <c r="J27" s="1405">
        <f t="shared" si="3"/>
        <v>19</v>
      </c>
      <c r="K27" s="1405">
        <f t="shared" si="3"/>
        <v>131</v>
      </c>
      <c r="L27" s="1406">
        <f>SUM(I27:K27)</f>
        <v>3549201</v>
      </c>
    </row>
    <row r="28" spans="1:12" ht="12.75">
      <c r="A28" s="1084"/>
      <c r="B28" s="1084"/>
      <c r="C28" s="1084"/>
      <c r="D28" s="1219"/>
      <c r="E28" s="1219"/>
      <c r="F28" s="1219"/>
      <c r="G28" s="1219"/>
      <c r="H28" s="1219"/>
      <c r="I28" s="1219"/>
      <c r="J28" s="1219"/>
      <c r="K28" s="1219"/>
      <c r="L28" s="1219">
        <f>SUM(I28:K28)</f>
        <v>0</v>
      </c>
    </row>
    <row r="29" spans="1:12" ht="12.75">
      <c r="A29" s="928" t="s">
        <v>686</v>
      </c>
      <c r="B29" s="928" t="s">
        <v>704</v>
      </c>
      <c r="C29" s="928">
        <v>93</v>
      </c>
      <c r="D29" s="935">
        <v>218323</v>
      </c>
      <c r="E29" s="935">
        <v>3771</v>
      </c>
      <c r="F29" s="935">
        <v>874</v>
      </c>
      <c r="G29" s="935">
        <v>498</v>
      </c>
      <c r="H29" s="935">
        <v>420</v>
      </c>
      <c r="I29" s="935">
        <f>SUM(D29:H29)</f>
        <v>223886</v>
      </c>
      <c r="J29" s="935">
        <v>255</v>
      </c>
      <c r="K29" s="935">
        <v>19</v>
      </c>
      <c r="L29" s="935">
        <f>SUM(I29:K29)</f>
        <v>224160</v>
      </c>
    </row>
    <row r="30" spans="1:12" ht="13.5" thickBot="1">
      <c r="A30" s="931" t="s">
        <v>688</v>
      </c>
      <c r="B30" s="931" t="s">
        <v>705</v>
      </c>
      <c r="C30" s="931">
        <v>100</v>
      </c>
      <c r="D30" s="1401">
        <v>0</v>
      </c>
      <c r="E30" s="1401">
        <v>0</v>
      </c>
      <c r="F30" s="1401">
        <v>0</v>
      </c>
      <c r="G30" s="1401">
        <v>0</v>
      </c>
      <c r="H30" s="1401">
        <v>0</v>
      </c>
      <c r="I30" s="1401">
        <f>SUM(D30:H30)</f>
        <v>0</v>
      </c>
      <c r="J30" s="1401">
        <v>0</v>
      </c>
      <c r="K30" s="1401">
        <v>0</v>
      </c>
      <c r="L30" s="1401">
        <f>SUM(I30:K30)</f>
        <v>0</v>
      </c>
    </row>
    <row r="31" spans="1:12" ht="13.5" thickBot="1">
      <c r="A31" s="1403" t="s">
        <v>706</v>
      </c>
      <c r="B31" s="1404" t="s">
        <v>707</v>
      </c>
      <c r="C31" s="1404">
        <v>101</v>
      </c>
      <c r="D31" s="1405">
        <f aca="true" t="shared" si="4" ref="D31:I31">SUM(D29:D30)</f>
        <v>218323</v>
      </c>
      <c r="E31" s="1405">
        <f t="shared" si="4"/>
        <v>3771</v>
      </c>
      <c r="F31" s="1405">
        <f t="shared" si="4"/>
        <v>874</v>
      </c>
      <c r="G31" s="1405">
        <f t="shared" si="4"/>
        <v>498</v>
      </c>
      <c r="H31" s="1405">
        <f t="shared" si="4"/>
        <v>420</v>
      </c>
      <c r="I31" s="1405">
        <f t="shared" si="4"/>
        <v>223886</v>
      </c>
      <c r="J31" s="1405">
        <f>SUM(J28:J30)</f>
        <v>255</v>
      </c>
      <c r="K31" s="1405">
        <f>SUM(K28:K30)</f>
        <v>19</v>
      </c>
      <c r="L31" s="1406">
        <f>SUM(I31:K31)</f>
        <v>224160</v>
      </c>
    </row>
    <row r="32" spans="1:12" ht="12.75">
      <c r="A32" s="1084"/>
      <c r="B32" s="1084"/>
      <c r="C32" s="1084"/>
      <c r="D32" s="1219"/>
      <c r="E32" s="1219"/>
      <c r="F32" s="1219"/>
      <c r="G32" s="1219"/>
      <c r="H32" s="1219"/>
      <c r="I32" s="1219"/>
      <c r="J32" s="1219"/>
      <c r="K32" s="1219"/>
      <c r="L32" s="1219"/>
    </row>
    <row r="33" spans="1:12" ht="12.75">
      <c r="A33" s="928" t="s">
        <v>686</v>
      </c>
      <c r="B33" s="928" t="s">
        <v>708</v>
      </c>
      <c r="C33" s="928">
        <v>109</v>
      </c>
      <c r="D33" s="935">
        <v>0</v>
      </c>
      <c r="E33" s="935">
        <v>0</v>
      </c>
      <c r="F33" s="935">
        <v>0</v>
      </c>
      <c r="G33" s="935">
        <v>0</v>
      </c>
      <c r="H33" s="935">
        <v>0</v>
      </c>
      <c r="I33" s="935">
        <f>SUM(D33:H33)</f>
        <v>0</v>
      </c>
      <c r="J33" s="935">
        <v>0</v>
      </c>
      <c r="K33" s="935">
        <v>0</v>
      </c>
      <c r="L33" s="935">
        <f>SUM(I33:K33)</f>
        <v>0</v>
      </c>
    </row>
    <row r="34" spans="1:12" ht="12.75">
      <c r="A34" s="928" t="s">
        <v>688</v>
      </c>
      <c r="B34" s="928" t="s">
        <v>709</v>
      </c>
      <c r="C34" s="928">
        <v>135</v>
      </c>
      <c r="D34" s="935">
        <v>30810</v>
      </c>
      <c r="E34" s="935">
        <v>49</v>
      </c>
      <c r="F34" s="935">
        <v>66</v>
      </c>
      <c r="G34" s="935">
        <v>187</v>
      </c>
      <c r="H34" s="935">
        <v>480</v>
      </c>
      <c r="I34" s="935">
        <f>SUM(D34:H34)</f>
        <v>31592</v>
      </c>
      <c r="J34" s="935">
        <v>0</v>
      </c>
      <c r="K34" s="935">
        <v>0</v>
      </c>
      <c r="L34" s="935">
        <f>SUM(I34:K34)</f>
        <v>31592</v>
      </c>
    </row>
    <row r="35" spans="1:12" ht="13.5" thickBot="1">
      <c r="A35" s="931" t="s">
        <v>680</v>
      </c>
      <c r="B35" s="931" t="s">
        <v>710</v>
      </c>
      <c r="C35" s="931">
        <v>142</v>
      </c>
      <c r="D35" s="1401">
        <v>6154</v>
      </c>
      <c r="E35" s="1401">
        <v>0</v>
      </c>
      <c r="F35" s="1401">
        <v>0</v>
      </c>
      <c r="G35" s="1401">
        <v>0</v>
      </c>
      <c r="H35" s="1401">
        <v>0</v>
      </c>
      <c r="I35" s="1401">
        <f>SUM(D35:H35)</f>
        <v>6154</v>
      </c>
      <c r="J35" s="1401">
        <v>0</v>
      </c>
      <c r="K35" s="1401">
        <v>0</v>
      </c>
      <c r="L35" s="1401">
        <f>SUM(I35:K35)</f>
        <v>6154</v>
      </c>
    </row>
    <row r="36" spans="1:12" ht="13.5" thickBot="1">
      <c r="A36" s="1403" t="s">
        <v>711</v>
      </c>
      <c r="B36" s="1404" t="s">
        <v>712</v>
      </c>
      <c r="C36" s="1404">
        <v>143</v>
      </c>
      <c r="D36" s="1405">
        <f aca="true" t="shared" si="5" ref="D36:I36">SUM(D33:D35)</f>
        <v>36964</v>
      </c>
      <c r="E36" s="1405">
        <f t="shared" si="5"/>
        <v>49</v>
      </c>
      <c r="F36" s="1405">
        <f t="shared" si="5"/>
        <v>66</v>
      </c>
      <c r="G36" s="1405">
        <f t="shared" si="5"/>
        <v>187</v>
      </c>
      <c r="H36" s="1405">
        <f t="shared" si="5"/>
        <v>480</v>
      </c>
      <c r="I36" s="1405">
        <f t="shared" si="5"/>
        <v>37746</v>
      </c>
      <c r="J36" s="1405">
        <f>SUM(J32:J35)</f>
        <v>0</v>
      </c>
      <c r="K36" s="1405">
        <v>0</v>
      </c>
      <c r="L36" s="1406">
        <f>SUM(I36:K36)</f>
        <v>37746</v>
      </c>
    </row>
    <row r="37" spans="1:12" ht="13.5" thickBot="1">
      <c r="A37" s="1407"/>
      <c r="B37" s="1407"/>
      <c r="C37" s="1407"/>
      <c r="D37" s="1408"/>
      <c r="E37" s="1408"/>
      <c r="F37" s="1408"/>
      <c r="G37" s="1408"/>
      <c r="H37" s="1408"/>
      <c r="I37" s="1408"/>
      <c r="J37" s="1408"/>
      <c r="K37" s="1408"/>
      <c r="L37" s="1408"/>
    </row>
    <row r="38" spans="1:12" ht="13.5" thickBot="1">
      <c r="A38" s="1394"/>
      <c r="B38" s="1395" t="s">
        <v>713</v>
      </c>
      <c r="C38" s="1395">
        <v>144</v>
      </c>
      <c r="D38" s="1410">
        <f aca="true" t="shared" si="6" ref="D38:K38">SUM(D27+D31+D36)</f>
        <v>3788334</v>
      </c>
      <c r="E38" s="1410">
        <f t="shared" si="6"/>
        <v>9289</v>
      </c>
      <c r="F38" s="1410">
        <f t="shared" si="6"/>
        <v>4429</v>
      </c>
      <c r="G38" s="1410">
        <f t="shared" si="6"/>
        <v>3572</v>
      </c>
      <c r="H38" s="1410">
        <f t="shared" si="6"/>
        <v>5059</v>
      </c>
      <c r="I38" s="1410">
        <f t="shared" si="6"/>
        <v>3810683</v>
      </c>
      <c r="J38" s="1411">
        <f t="shared" si="6"/>
        <v>274</v>
      </c>
      <c r="K38" s="1411">
        <f t="shared" si="6"/>
        <v>150</v>
      </c>
      <c r="L38" s="1406">
        <f>SUM(I38:K38)</f>
        <v>3811107</v>
      </c>
    </row>
    <row r="43" spans="2:6" ht="12.75">
      <c r="B43" s="1418"/>
      <c r="D43" s="1418"/>
      <c r="E43" s="1418"/>
      <c r="F43" s="1418"/>
    </row>
    <row r="44" spans="1:6" ht="12.75">
      <c r="A44" s="1419"/>
      <c r="B44" s="1420"/>
      <c r="D44" s="338"/>
      <c r="E44" s="338"/>
      <c r="F44" s="1421"/>
    </row>
    <row r="45" spans="2:6" ht="12.75">
      <c r="B45" s="1420"/>
      <c r="D45" s="338"/>
      <c r="E45" s="338"/>
      <c r="F45" s="1421"/>
    </row>
    <row r="46" spans="2:6" ht="12.75">
      <c r="B46" s="1420"/>
      <c r="D46" s="338"/>
      <c r="E46" s="338"/>
      <c r="F46" s="1421"/>
    </row>
    <row r="47" spans="2:6" ht="12.75">
      <c r="B47" s="1420"/>
      <c r="D47" s="338"/>
      <c r="E47" s="338"/>
      <c r="F47" s="1421"/>
    </row>
    <row r="48" spans="1:6" ht="12.75">
      <c r="A48" s="1419"/>
      <c r="B48" s="1420"/>
      <c r="D48" s="338"/>
      <c r="E48" s="338"/>
      <c r="F48" s="1421"/>
    </row>
    <row r="49" spans="1:6" ht="12.75">
      <c r="A49" s="1392"/>
      <c r="B49" s="1392"/>
      <c r="D49" s="338"/>
      <c r="E49" s="338"/>
      <c r="F49" s="338"/>
    </row>
    <row r="50" spans="4:6" ht="12.75">
      <c r="D50" s="338"/>
      <c r="E50" s="338"/>
      <c r="F50" s="338"/>
    </row>
    <row r="51" spans="1:6" ht="12.75">
      <c r="A51" s="1392"/>
      <c r="B51" s="1392"/>
      <c r="D51" s="1421"/>
      <c r="E51" s="1421"/>
      <c r="F51" s="1421"/>
    </row>
    <row r="53" spans="1:2" ht="12.75">
      <c r="A53" s="1392"/>
      <c r="B53" s="1392"/>
    </row>
    <row r="55" spans="1:2" ht="12.75">
      <c r="A55" s="1392"/>
      <c r="B55" s="1422"/>
    </row>
    <row r="57" ht="12.75">
      <c r="A57" s="1392"/>
    </row>
  </sheetData>
  <sheetProtection/>
  <mergeCells count="4">
    <mergeCell ref="A1:I1"/>
    <mergeCell ref="B3:L3"/>
    <mergeCell ref="B5:L5"/>
    <mergeCell ref="K6:L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44.7109375" style="0" customWidth="1"/>
    <col min="2" max="2" width="4.00390625" style="0" hidden="1" customWidth="1"/>
    <col min="3" max="3" width="24.140625" style="0" customWidth="1"/>
    <col min="4" max="4" width="23.140625" style="0" customWidth="1"/>
    <col min="5" max="5" width="19.140625" style="0" customWidth="1"/>
    <col min="6" max="6" width="15.57421875" style="0" customWidth="1"/>
    <col min="7" max="7" width="12.00390625" style="0" customWidth="1"/>
    <col min="8" max="8" width="13.7109375" style="0" customWidth="1"/>
  </cols>
  <sheetData>
    <row r="1" spans="1:9" ht="12.75">
      <c r="A1" s="1928" t="s">
        <v>857</v>
      </c>
      <c r="B1" s="1928"/>
      <c r="C1" s="1928"/>
      <c r="D1" s="1928"/>
      <c r="E1" s="1928"/>
      <c r="F1" s="1928"/>
      <c r="G1" s="1928"/>
      <c r="H1" s="1928"/>
      <c r="I1" s="1928"/>
    </row>
    <row r="2" spans="1:8" ht="12.75">
      <c r="A2" s="1981" t="s">
        <v>823</v>
      </c>
      <c r="B2" s="1981"/>
      <c r="C2" s="1981"/>
      <c r="D2" s="1981"/>
      <c r="E2" s="1981"/>
      <c r="F2" s="1981"/>
      <c r="G2" s="1981"/>
      <c r="H2" s="1981"/>
    </row>
    <row r="3" spans="1:8" ht="12.75">
      <c r="A3" s="1983" t="s">
        <v>882</v>
      </c>
      <c r="B3" s="1983"/>
      <c r="C3" s="1983"/>
      <c r="D3" s="1983"/>
      <c r="E3" s="1983"/>
      <c r="F3" s="1983"/>
      <c r="G3" s="1983"/>
      <c r="H3" s="1983"/>
    </row>
    <row r="4" spans="1:8" ht="12.75">
      <c r="A4" s="1981"/>
      <c r="B4" s="1981"/>
      <c r="C4" s="1981"/>
      <c r="D4" s="1981"/>
      <c r="E4" s="1981"/>
      <c r="F4" s="1981"/>
      <c r="G4" s="1981"/>
      <c r="H4" s="1981"/>
    </row>
    <row r="5" ht="12.75">
      <c r="A5" s="1392"/>
    </row>
    <row r="6" spans="1:8" ht="13.5" thickBot="1">
      <c r="A6" s="1392" t="s">
        <v>824</v>
      </c>
      <c r="H6" t="s">
        <v>790</v>
      </c>
    </row>
    <row r="7" spans="1:8" ht="51">
      <c r="A7" s="1634" t="s">
        <v>1153</v>
      </c>
      <c r="B7" s="1285"/>
      <c r="C7" s="1635" t="s">
        <v>825</v>
      </c>
      <c r="D7" s="1635" t="s">
        <v>826</v>
      </c>
      <c r="E7" s="1635" t="s">
        <v>827</v>
      </c>
      <c r="F7" s="1635" t="s">
        <v>828</v>
      </c>
      <c r="G7" s="1635" t="s">
        <v>829</v>
      </c>
      <c r="H7" s="1636" t="s">
        <v>1158</v>
      </c>
    </row>
    <row r="8" spans="1:8" ht="12.75">
      <c r="A8" s="1637"/>
      <c r="B8" s="1638"/>
      <c r="C8" s="1639"/>
      <c r="D8" s="1639"/>
      <c r="E8" s="1639"/>
      <c r="F8" s="1639"/>
      <c r="G8" s="1639"/>
      <c r="H8" s="1640"/>
    </row>
    <row r="9" spans="1:8" ht="12.75">
      <c r="A9" s="1459" t="s">
        <v>830</v>
      </c>
      <c r="B9" s="928"/>
      <c r="C9" s="935"/>
      <c r="D9" s="935"/>
      <c r="E9" s="935">
        <v>11030000</v>
      </c>
      <c r="F9" s="935"/>
      <c r="G9" s="935"/>
      <c r="H9" s="1641">
        <f>SUM(C9:E9)</f>
        <v>11030000</v>
      </c>
    </row>
    <row r="10" spans="1:8" ht="12.75">
      <c r="A10" s="1459" t="s">
        <v>831</v>
      </c>
      <c r="B10" s="928"/>
      <c r="C10" s="935"/>
      <c r="D10" s="935"/>
      <c r="E10" s="935">
        <v>3000000</v>
      </c>
      <c r="F10" s="935"/>
      <c r="G10" s="935"/>
      <c r="H10" s="1641">
        <f>SUM(C10:E10)</f>
        <v>3000000</v>
      </c>
    </row>
    <row r="11" spans="1:8" ht="12.75">
      <c r="A11" s="1459" t="s">
        <v>832</v>
      </c>
      <c r="B11" s="928"/>
      <c r="C11" s="935"/>
      <c r="D11" s="935">
        <v>20000</v>
      </c>
      <c r="E11" s="935"/>
      <c r="F11" s="935"/>
      <c r="G11" s="935"/>
      <c r="H11" s="1641">
        <f aca="true" t="shared" si="0" ref="H11:H20">SUM(C11:E11)</f>
        <v>20000</v>
      </c>
    </row>
    <row r="12" spans="1:8" ht="12.75">
      <c r="A12" s="1459" t="s">
        <v>833</v>
      </c>
      <c r="B12" s="928"/>
      <c r="C12" s="935">
        <v>5037864</v>
      </c>
      <c r="D12" s="935"/>
      <c r="E12" s="935"/>
      <c r="F12" s="935"/>
      <c r="G12" s="935"/>
      <c r="H12" s="1641">
        <f t="shared" si="0"/>
        <v>5037864</v>
      </c>
    </row>
    <row r="13" spans="1:8" ht="12.75">
      <c r="A13" s="1459" t="s">
        <v>834</v>
      </c>
      <c r="B13" s="928"/>
      <c r="C13" s="935">
        <v>7247372</v>
      </c>
      <c r="D13" s="935"/>
      <c r="E13" s="935"/>
      <c r="F13" s="935"/>
      <c r="G13" s="935"/>
      <c r="H13" s="1641">
        <f t="shared" si="0"/>
        <v>7247372</v>
      </c>
    </row>
    <row r="14" spans="1:8" ht="12.75">
      <c r="A14" s="1459" t="s">
        <v>835</v>
      </c>
      <c r="B14" s="928"/>
      <c r="C14" s="935">
        <v>8889232</v>
      </c>
      <c r="D14" s="935"/>
      <c r="E14" s="935"/>
      <c r="F14" s="935"/>
      <c r="G14" s="935"/>
      <c r="H14" s="1641">
        <f t="shared" si="0"/>
        <v>8889232</v>
      </c>
    </row>
    <row r="15" spans="1:8" ht="12.75">
      <c r="A15" s="1459" t="s">
        <v>836</v>
      </c>
      <c r="B15" s="928"/>
      <c r="C15" s="935">
        <v>8559588</v>
      </c>
      <c r="D15" s="935"/>
      <c r="E15" s="935"/>
      <c r="F15" s="935"/>
      <c r="G15" s="935"/>
      <c r="H15" s="1641">
        <f t="shared" si="0"/>
        <v>8559588</v>
      </c>
    </row>
    <row r="16" spans="1:8" ht="12.75">
      <c r="A16" s="1459" t="s">
        <v>837</v>
      </c>
      <c r="B16" s="928"/>
      <c r="C16" s="935">
        <v>11901972</v>
      </c>
      <c r="D16" s="935"/>
      <c r="E16" s="935"/>
      <c r="F16" s="935"/>
      <c r="G16" s="935"/>
      <c r="H16" s="1641">
        <f t="shared" si="0"/>
        <v>11901972</v>
      </c>
    </row>
    <row r="17" spans="1:8" ht="12.75">
      <c r="A17" s="1459" t="s">
        <v>838</v>
      </c>
      <c r="B17" s="928"/>
      <c r="C17" s="935">
        <v>2724764</v>
      </c>
      <c r="D17" s="935"/>
      <c r="E17" s="935"/>
      <c r="F17" s="935"/>
      <c r="G17" s="935"/>
      <c r="H17" s="1641">
        <f t="shared" si="0"/>
        <v>2724764</v>
      </c>
    </row>
    <row r="18" spans="1:8" ht="12.75">
      <c r="A18" s="1459" t="s">
        <v>839</v>
      </c>
      <c r="B18" s="928"/>
      <c r="C18" s="935">
        <v>280000</v>
      </c>
      <c r="D18" s="935"/>
      <c r="E18" s="935"/>
      <c r="F18" s="935"/>
      <c r="G18" s="935"/>
      <c r="H18" s="1641">
        <f t="shared" si="0"/>
        <v>280000</v>
      </c>
    </row>
    <row r="19" spans="1:8" ht="12.75">
      <c r="A19" s="1459" t="s">
        <v>840</v>
      </c>
      <c r="B19" s="928"/>
      <c r="C19" s="935">
        <v>83000</v>
      </c>
      <c r="D19" s="935"/>
      <c r="E19" s="935"/>
      <c r="F19" s="935"/>
      <c r="G19" s="935"/>
      <c r="H19" s="1641">
        <f t="shared" si="0"/>
        <v>83000</v>
      </c>
    </row>
    <row r="20" spans="1:8" ht="12.75">
      <c r="A20" s="1459" t="s">
        <v>841</v>
      </c>
      <c r="B20" s="928"/>
      <c r="C20" s="935">
        <v>10000</v>
      </c>
      <c r="D20" s="935"/>
      <c r="E20" s="935"/>
      <c r="F20" s="935"/>
      <c r="G20" s="935"/>
      <c r="H20" s="1641">
        <f t="shared" si="0"/>
        <v>10000</v>
      </c>
    </row>
    <row r="21" spans="1:8" ht="12.75">
      <c r="A21" s="1459" t="s">
        <v>842</v>
      </c>
      <c r="B21" s="928"/>
      <c r="C21" s="935">
        <v>150000</v>
      </c>
      <c r="D21" s="935"/>
      <c r="E21" s="935"/>
      <c r="F21" s="935"/>
      <c r="G21" s="935"/>
      <c r="H21" s="1641">
        <f>SUM(C21:E21)</f>
        <v>150000</v>
      </c>
    </row>
    <row r="22" spans="1:8" ht="13.5" thickBot="1">
      <c r="A22" s="1461" t="s">
        <v>843</v>
      </c>
      <c r="B22" s="931"/>
      <c r="C22" s="1401">
        <v>7145000</v>
      </c>
      <c r="D22" s="1401"/>
      <c r="E22" s="1401"/>
      <c r="F22" s="1401"/>
      <c r="G22" s="1401"/>
      <c r="H22" s="1642">
        <f>SUM(C22:E22)</f>
        <v>7145000</v>
      </c>
    </row>
    <row r="23" spans="1:8" ht="13.5" thickBot="1">
      <c r="A23" s="1403" t="s">
        <v>844</v>
      </c>
      <c r="B23" s="1404"/>
      <c r="C23" s="1405">
        <f>SUM(C9:C22)</f>
        <v>52028792</v>
      </c>
      <c r="D23" s="1405">
        <f>SUM(D9:D22)</f>
        <v>20000</v>
      </c>
      <c r="E23" s="1405">
        <f>SUM(E9:E22)</f>
        <v>14030000</v>
      </c>
      <c r="F23" s="1405">
        <v>0</v>
      </c>
      <c r="G23" s="1405">
        <v>0</v>
      </c>
      <c r="H23" s="1406">
        <f>SUM(H9:H22)</f>
        <v>66078792</v>
      </c>
    </row>
    <row r="24" spans="1:8" ht="12.75">
      <c r="A24" s="1457"/>
      <c r="B24" s="1084"/>
      <c r="C24" s="1219"/>
      <c r="D24" s="1219"/>
      <c r="E24" s="1219"/>
      <c r="F24" s="1219"/>
      <c r="G24" s="1219"/>
      <c r="H24" s="1464"/>
    </row>
    <row r="25" spans="1:8" ht="12.75">
      <c r="A25" s="1459" t="s">
        <v>845</v>
      </c>
      <c r="B25" s="928"/>
      <c r="C25" s="935"/>
      <c r="D25" s="935"/>
      <c r="E25" s="935"/>
      <c r="F25" s="935">
        <v>9000</v>
      </c>
      <c r="G25" s="935"/>
      <c r="H25" s="1595">
        <f>SUM(C25:F25)</f>
        <v>9000</v>
      </c>
    </row>
    <row r="26" spans="1:8" ht="13.5" thickBot="1">
      <c r="A26" s="1461" t="s">
        <v>846</v>
      </c>
      <c r="B26" s="931"/>
      <c r="C26" s="1401"/>
      <c r="D26" s="1401"/>
      <c r="E26" s="1401"/>
      <c r="F26" s="1401">
        <v>41500000</v>
      </c>
      <c r="G26" s="1401"/>
      <c r="H26" s="1596">
        <f>SUM(C26:F26)</f>
        <v>41500000</v>
      </c>
    </row>
    <row r="27" spans="1:8" ht="13.5" thickBot="1">
      <c r="A27" s="1403" t="s">
        <v>847</v>
      </c>
      <c r="B27" s="1404"/>
      <c r="C27" s="1405"/>
      <c r="D27" s="1405"/>
      <c r="E27" s="1405"/>
      <c r="F27" s="1405">
        <f>SUM(F25:F26)</f>
        <v>41509000</v>
      </c>
      <c r="G27" s="1405"/>
      <c r="H27" s="1406">
        <f>SUM(H25:H26)</f>
        <v>41509000</v>
      </c>
    </row>
    <row r="28" spans="1:8" ht="13.5" thickBot="1">
      <c r="A28" s="1463"/>
      <c r="B28" s="1407"/>
      <c r="C28" s="1408"/>
      <c r="D28" s="1408"/>
      <c r="E28" s="1408"/>
      <c r="F28" s="1408"/>
      <c r="G28" s="1408"/>
      <c r="H28" s="1601"/>
    </row>
    <row r="29" spans="1:8" ht="13.5" thickBot="1">
      <c r="A29" s="1403" t="s">
        <v>848</v>
      </c>
      <c r="B29" s="1396"/>
      <c r="C29" s="1643"/>
      <c r="D29" s="1643"/>
      <c r="E29" s="1643"/>
      <c r="F29" s="1643"/>
      <c r="G29" s="1405">
        <v>5033000</v>
      </c>
      <c r="H29" s="1406">
        <f>SUM(C29:G29)</f>
        <v>5033000</v>
      </c>
    </row>
    <row r="30" spans="1:8" ht="13.5" thickBot="1">
      <c r="A30" s="1463"/>
      <c r="B30" s="1407"/>
      <c r="C30" s="1408"/>
      <c r="D30" s="1408"/>
      <c r="E30" s="1408"/>
      <c r="F30" s="1408"/>
      <c r="G30" s="1408"/>
      <c r="H30" s="1601"/>
    </row>
    <row r="31" spans="1:8" ht="13.5" thickBot="1">
      <c r="A31" s="1403" t="s">
        <v>849</v>
      </c>
      <c r="B31" s="1396"/>
      <c r="C31" s="1405">
        <f>SUM(C23)</f>
        <v>52028792</v>
      </c>
      <c r="D31" s="1405">
        <f>SUM(D23)</f>
        <v>20000</v>
      </c>
      <c r="E31" s="1405">
        <f>SUM(E23)</f>
        <v>14030000</v>
      </c>
      <c r="F31" s="1405">
        <f>SUM(F27)</f>
        <v>41509000</v>
      </c>
      <c r="G31" s="1405">
        <f>SUM(G29)</f>
        <v>5033000</v>
      </c>
      <c r="H31" s="1406">
        <f>SUM(H23+H27+H29)</f>
        <v>112620792</v>
      </c>
    </row>
    <row r="32" spans="1:8" ht="12.75">
      <c r="A32" s="1412"/>
      <c r="B32" s="1412"/>
      <c r="C32" s="1412"/>
      <c r="D32" s="1412"/>
      <c r="E32" s="1412"/>
      <c r="F32" s="1412"/>
      <c r="G32" s="1412"/>
      <c r="H32" s="1412"/>
    </row>
    <row r="33" spans="1:8" ht="12.75">
      <c r="A33" s="1412"/>
      <c r="B33" s="1412"/>
      <c r="C33" s="1412"/>
      <c r="D33" s="1412"/>
      <c r="E33" s="1412"/>
      <c r="F33" s="1412"/>
      <c r="G33" s="1412"/>
      <c r="H33" s="1412"/>
    </row>
    <row r="34" spans="1:8" ht="12.75">
      <c r="A34" s="1412"/>
      <c r="B34" s="1412"/>
      <c r="C34" s="1412"/>
      <c r="D34" s="1412"/>
      <c r="E34" s="1412"/>
      <c r="F34" s="1412"/>
      <c r="G34" s="1412"/>
      <c r="H34" s="1412"/>
    </row>
    <row r="35" spans="1:8" ht="12.75">
      <c r="A35" s="1412"/>
      <c r="B35" s="1412"/>
      <c r="C35" s="1412"/>
      <c r="D35" s="1412"/>
      <c r="E35" s="1412"/>
      <c r="F35" s="1412"/>
      <c r="G35" s="1412"/>
      <c r="H35" s="1412"/>
    </row>
    <row r="36" spans="1:8" ht="12.75">
      <c r="A36" s="1412"/>
      <c r="B36" s="1412"/>
      <c r="C36" s="1412"/>
      <c r="D36" s="1412"/>
      <c r="E36" s="1412"/>
      <c r="F36" s="1412"/>
      <c r="G36" s="1412"/>
      <c r="H36" s="1412"/>
    </row>
    <row r="37" spans="1:8" ht="12.75">
      <c r="A37" s="1412"/>
      <c r="B37" s="1412"/>
      <c r="C37" s="1412"/>
      <c r="D37" s="1412"/>
      <c r="E37" s="1412"/>
      <c r="F37" s="1412"/>
      <c r="G37" s="1412"/>
      <c r="H37" s="1412"/>
    </row>
    <row r="38" spans="1:8" ht="12.75">
      <c r="A38" s="1412"/>
      <c r="B38" s="1412"/>
      <c r="C38" s="1412"/>
      <c r="D38" s="1412"/>
      <c r="E38" s="1412"/>
      <c r="F38" s="1412"/>
      <c r="G38" s="1412"/>
      <c r="H38" s="1412"/>
    </row>
    <row r="39" spans="1:8" ht="12.75">
      <c r="A39" s="1412"/>
      <c r="B39" s="1412"/>
      <c r="C39" s="1412"/>
      <c r="D39" s="1412"/>
      <c r="E39" s="1412"/>
      <c r="F39" s="1412"/>
      <c r="G39" s="1412"/>
      <c r="H39" s="1412"/>
    </row>
    <row r="40" spans="1:8" ht="12.75">
      <c r="A40" s="1412"/>
      <c r="B40" s="1412"/>
      <c r="C40" s="1412"/>
      <c r="D40" s="1412"/>
      <c r="E40" s="1412"/>
      <c r="F40" s="1412"/>
      <c r="G40" s="1412"/>
      <c r="H40" s="1412"/>
    </row>
    <row r="41" spans="1:8" ht="12.75">
      <c r="A41" s="1412"/>
      <c r="B41" s="1412"/>
      <c r="C41" s="1412"/>
      <c r="D41" s="1412"/>
      <c r="E41" s="1412"/>
      <c r="F41" s="1412"/>
      <c r="G41" s="1412"/>
      <c r="H41" s="1412"/>
    </row>
    <row r="42" spans="1:8" ht="12.75">
      <c r="A42" s="1412"/>
      <c r="B42" s="1412"/>
      <c r="C42" s="1412"/>
      <c r="D42" s="1412"/>
      <c r="E42" s="1412"/>
      <c r="F42" s="1412"/>
      <c r="G42" s="1412"/>
      <c r="H42" s="1412"/>
    </row>
    <row r="43" spans="1:8" ht="12.75">
      <c r="A43" s="1412"/>
      <c r="B43" s="1412"/>
      <c r="C43" s="1412"/>
      <c r="D43" s="1412"/>
      <c r="E43" s="1412"/>
      <c r="F43" s="1412"/>
      <c r="G43" s="1412"/>
      <c r="H43" s="1412"/>
    </row>
    <row r="44" spans="1:8" ht="12.75">
      <c r="A44" s="1412"/>
      <c r="B44" s="1412"/>
      <c r="C44" s="1412"/>
      <c r="D44" s="1412"/>
      <c r="E44" s="1412"/>
      <c r="F44" s="1412"/>
      <c r="G44" s="1412"/>
      <c r="H44" s="1412"/>
    </row>
    <row r="45" spans="1:8" ht="12.75">
      <c r="A45" s="1412"/>
      <c r="B45" s="1412"/>
      <c r="C45" s="1412"/>
      <c r="D45" s="1412"/>
      <c r="E45" s="1412"/>
      <c r="F45" s="1412"/>
      <c r="G45" s="1412"/>
      <c r="H45" s="1412"/>
    </row>
    <row r="46" spans="1:8" ht="12.75">
      <c r="A46" s="1412"/>
      <c r="B46" s="1412"/>
      <c r="C46" s="1412"/>
      <c r="D46" s="1412"/>
      <c r="E46" s="1412"/>
      <c r="F46" s="1412"/>
      <c r="G46" s="1412"/>
      <c r="H46" s="1412"/>
    </row>
    <row r="47" spans="1:8" ht="12.75">
      <c r="A47" s="1412"/>
      <c r="B47" s="1412"/>
      <c r="C47" s="1412"/>
      <c r="D47" s="1412"/>
      <c r="E47" s="1412"/>
      <c r="F47" s="1412"/>
      <c r="G47" s="1412"/>
      <c r="H47" s="1412"/>
    </row>
    <row r="48" spans="1:8" ht="12.75">
      <c r="A48" s="1412"/>
      <c r="B48" s="1412"/>
      <c r="C48" s="1412"/>
      <c r="D48" s="1412"/>
      <c r="E48" s="1412"/>
      <c r="F48" s="1412"/>
      <c r="G48" s="1412"/>
      <c r="H48" s="1412"/>
    </row>
  </sheetData>
  <sheetProtection/>
  <mergeCells count="4">
    <mergeCell ref="A2:H2"/>
    <mergeCell ref="A3:H3"/>
    <mergeCell ref="A4:H4"/>
    <mergeCell ref="A1:I1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23.140625" style="0" bestFit="1" customWidth="1"/>
    <col min="2" max="2" width="13.8515625" style="0" customWidth="1"/>
    <col min="3" max="3" width="15.140625" style="0" customWidth="1"/>
    <col min="4" max="6" width="16.8515625" style="0" hidden="1" customWidth="1"/>
    <col min="7" max="7" width="11.140625" style="0" customWidth="1"/>
    <col min="8" max="8" width="0.13671875" style="0" hidden="1" customWidth="1"/>
    <col min="9" max="9" width="15.7109375" style="0" bestFit="1" customWidth="1"/>
  </cols>
  <sheetData>
    <row r="1" spans="1:9" ht="12.75">
      <c r="A1" s="1928" t="s">
        <v>858</v>
      </c>
      <c r="B1" s="1928"/>
      <c r="C1" s="1928"/>
      <c r="D1" s="1928"/>
      <c r="E1" s="1928"/>
      <c r="F1" s="1928"/>
      <c r="G1" s="1928"/>
      <c r="H1" s="1928"/>
      <c r="I1" s="1928"/>
    </row>
    <row r="3" spans="1:9" ht="12.75">
      <c r="A3" s="1986" t="s">
        <v>1451</v>
      </c>
      <c r="B3" s="1986"/>
      <c r="C3" s="1986"/>
      <c r="D3" s="1986"/>
      <c r="E3" s="1986"/>
      <c r="F3" s="1986"/>
      <c r="G3" s="1986"/>
      <c r="H3" s="1986"/>
      <c r="I3" s="1986"/>
    </row>
    <row r="4" spans="1:9" ht="12.75">
      <c r="A4" s="1986" t="s">
        <v>788</v>
      </c>
      <c r="B4" s="1986"/>
      <c r="C4" s="1986"/>
      <c r="D4" s="1986"/>
      <c r="E4" s="1986"/>
      <c r="F4" s="1986"/>
      <c r="G4" s="1986"/>
      <c r="H4" s="1986"/>
      <c r="I4" s="1986"/>
    </row>
    <row r="5" spans="1:9" ht="12.75">
      <c r="A5" s="1986" t="s">
        <v>789</v>
      </c>
      <c r="B5" s="1986"/>
      <c r="C5" s="1986"/>
      <c r="D5" s="1986"/>
      <c r="E5" s="1986"/>
      <c r="F5" s="1986"/>
      <c r="G5" s="1986"/>
      <c r="H5" s="1986"/>
      <c r="I5" s="1986"/>
    </row>
    <row r="6" spans="1:5" ht="12.75">
      <c r="A6" s="10"/>
      <c r="B6" s="1590"/>
      <c r="C6" s="10"/>
      <c r="D6" s="1591"/>
      <c r="E6" s="928"/>
    </row>
    <row r="7" spans="1:9" ht="13.5" thickBot="1">
      <c r="A7" s="10"/>
      <c r="B7" s="10"/>
      <c r="C7" s="10"/>
      <c r="D7" s="1592"/>
      <c r="E7" s="931"/>
      <c r="G7" s="2002" t="s">
        <v>859</v>
      </c>
      <c r="H7" s="2002"/>
      <c r="I7" s="2002"/>
    </row>
    <row r="8" spans="1:9" ht="13.5" thickBot="1">
      <c r="A8" s="1978" t="s">
        <v>791</v>
      </c>
      <c r="B8" s="2003" t="s">
        <v>792</v>
      </c>
      <c r="C8" s="2004"/>
      <c r="D8" s="2004"/>
      <c r="E8" s="2004"/>
      <c r="F8" s="2004"/>
      <c r="G8" s="2004"/>
      <c r="H8" s="2004"/>
      <c r="I8" s="2005"/>
    </row>
    <row r="9" spans="1:9" ht="13.5" thickBot="1">
      <c r="A9" s="1979"/>
      <c r="B9" s="1454" t="s">
        <v>793</v>
      </c>
      <c r="C9" s="1455" t="s">
        <v>794</v>
      </c>
      <c r="D9" s="1455"/>
      <c r="E9" s="1455"/>
      <c r="F9" s="1455"/>
      <c r="G9" s="1998" t="s">
        <v>1158</v>
      </c>
      <c r="H9" s="1998"/>
      <c r="I9" s="1999"/>
    </row>
    <row r="10" spans="1:9" ht="12.75">
      <c r="A10" s="1457" t="s">
        <v>795</v>
      </c>
      <c r="B10" s="1219">
        <v>40510</v>
      </c>
      <c r="C10" s="1219">
        <v>44400</v>
      </c>
      <c r="D10" s="1532"/>
      <c r="E10" s="1219"/>
      <c r="F10" s="1424"/>
      <c r="G10" s="2000">
        <f>SUM(B10:F10)</f>
        <v>84910</v>
      </c>
      <c r="H10" s="2000"/>
      <c r="I10" s="2001"/>
    </row>
    <row r="11" spans="1:9" ht="12.75">
      <c r="A11" s="1459" t="s">
        <v>796</v>
      </c>
      <c r="B11" s="1424">
        <v>88814</v>
      </c>
      <c r="C11" s="935">
        <v>315086</v>
      </c>
      <c r="D11" s="1529"/>
      <c r="E11" s="935"/>
      <c r="F11" s="1424"/>
      <c r="G11" s="1984">
        <f aca="true" t="shared" si="0" ref="G11:G21">SUM(B11:F11)</f>
        <v>403900</v>
      </c>
      <c r="H11" s="1984"/>
      <c r="I11" s="1985"/>
    </row>
    <row r="12" spans="1:9" ht="12.75">
      <c r="A12" s="1459" t="s">
        <v>797</v>
      </c>
      <c r="B12" s="935">
        <v>12200</v>
      </c>
      <c r="C12" s="935">
        <v>9200</v>
      </c>
      <c r="D12" s="1529"/>
      <c r="E12" s="935"/>
      <c r="F12" s="1424"/>
      <c r="G12" s="1984">
        <f t="shared" si="0"/>
        <v>21400</v>
      </c>
      <c r="H12" s="1984"/>
      <c r="I12" s="1985"/>
    </row>
    <row r="13" spans="1:9" ht="12.75">
      <c r="A13" s="1459" t="s">
        <v>798</v>
      </c>
      <c r="B13" s="935">
        <v>38200</v>
      </c>
      <c r="C13" s="935">
        <v>36000</v>
      </c>
      <c r="D13" s="1529"/>
      <c r="E13" s="935"/>
      <c r="F13" s="1424"/>
      <c r="G13" s="1984">
        <f t="shared" si="0"/>
        <v>74200</v>
      </c>
      <c r="H13" s="1984"/>
      <c r="I13" s="1985"/>
    </row>
    <row r="14" spans="1:9" ht="12.75">
      <c r="A14" s="1459" t="s">
        <v>799</v>
      </c>
      <c r="B14" s="935">
        <v>12022304</v>
      </c>
      <c r="C14" s="935">
        <v>15011282</v>
      </c>
      <c r="D14" s="1529"/>
      <c r="E14" s="935"/>
      <c r="F14" s="1424"/>
      <c r="G14" s="1984">
        <f t="shared" si="0"/>
        <v>27033586</v>
      </c>
      <c r="H14" s="1984"/>
      <c r="I14" s="1985"/>
    </row>
    <row r="15" spans="1:9" ht="12.75">
      <c r="A15" s="1459" t="s">
        <v>800</v>
      </c>
      <c r="B15" s="935">
        <v>265801</v>
      </c>
      <c r="C15" s="935">
        <v>1182412</v>
      </c>
      <c r="D15" s="1529"/>
      <c r="E15" s="935"/>
      <c r="F15" s="1424"/>
      <c r="G15" s="1984">
        <f t="shared" si="0"/>
        <v>1448213</v>
      </c>
      <c r="H15" s="1984"/>
      <c r="I15" s="1985"/>
    </row>
    <row r="16" spans="1:9" ht="12.75">
      <c r="A16" s="1459" t="s">
        <v>801</v>
      </c>
      <c r="B16" s="935">
        <v>113039</v>
      </c>
      <c r="C16" s="935">
        <v>54320</v>
      </c>
      <c r="D16" s="1529"/>
      <c r="E16" s="935"/>
      <c r="F16" s="1424"/>
      <c r="G16" s="1984">
        <f t="shared" si="0"/>
        <v>167359</v>
      </c>
      <c r="H16" s="1984"/>
      <c r="I16" s="1985"/>
    </row>
    <row r="17" spans="1:9" ht="12.75">
      <c r="A17" s="1459" t="s">
        <v>802</v>
      </c>
      <c r="B17" s="935">
        <v>46838</v>
      </c>
      <c r="C17" s="935">
        <v>6487</v>
      </c>
      <c r="D17" s="1529"/>
      <c r="E17" s="935"/>
      <c r="F17" s="1424"/>
      <c r="G17" s="1984">
        <f t="shared" si="0"/>
        <v>53325</v>
      </c>
      <c r="H17" s="1984"/>
      <c r="I17" s="1985"/>
    </row>
    <row r="18" spans="1:9" ht="12.75">
      <c r="A18" s="1459" t="s">
        <v>803</v>
      </c>
      <c r="B18" s="935">
        <v>8250</v>
      </c>
      <c r="C18" s="935">
        <v>0</v>
      </c>
      <c r="D18" s="1529"/>
      <c r="E18" s="935"/>
      <c r="F18" s="1424"/>
      <c r="G18" s="1984">
        <f t="shared" si="0"/>
        <v>8250</v>
      </c>
      <c r="H18" s="1984"/>
      <c r="I18" s="1985"/>
    </row>
    <row r="19" spans="1:9" ht="12.75">
      <c r="A19" s="1459" t="s">
        <v>804</v>
      </c>
      <c r="B19" s="935">
        <v>3000</v>
      </c>
      <c r="C19" s="935">
        <v>291621</v>
      </c>
      <c r="D19" s="1529"/>
      <c r="E19" s="935"/>
      <c r="F19" s="1424"/>
      <c r="G19" s="1984">
        <f t="shared" si="0"/>
        <v>294621</v>
      </c>
      <c r="H19" s="1984"/>
      <c r="I19" s="1985"/>
    </row>
    <row r="20" spans="1:9" ht="12.75">
      <c r="A20" s="1459" t="s">
        <v>805</v>
      </c>
      <c r="B20" s="935">
        <v>2700</v>
      </c>
      <c r="C20" s="935">
        <v>8313</v>
      </c>
      <c r="D20" s="1529"/>
      <c r="E20" s="935"/>
      <c r="F20" s="1424"/>
      <c r="G20" s="1984">
        <f t="shared" si="0"/>
        <v>11013</v>
      </c>
      <c r="H20" s="1984"/>
      <c r="I20" s="1985"/>
    </row>
    <row r="21" spans="1:9" ht="13.5" thickBot="1">
      <c r="A21" s="1461" t="s">
        <v>806</v>
      </c>
      <c r="B21" s="1401">
        <v>0</v>
      </c>
      <c r="C21" s="1401">
        <v>20748</v>
      </c>
      <c r="D21" s="1530"/>
      <c r="E21" s="1401"/>
      <c r="F21" s="1424"/>
      <c r="G21" s="1994">
        <f t="shared" si="0"/>
        <v>20748</v>
      </c>
      <c r="H21" s="1994"/>
      <c r="I21" s="1995"/>
    </row>
    <row r="22" spans="1:9" ht="13.5" thickBot="1">
      <c r="A22" s="1403" t="s">
        <v>807</v>
      </c>
      <c r="B22" s="1405">
        <f>SUM(B10:B21)</f>
        <v>12641656</v>
      </c>
      <c r="C22" s="1405">
        <f>SUM(C10:C21)</f>
        <v>16979869</v>
      </c>
      <c r="D22" s="1531"/>
      <c r="E22" s="1405"/>
      <c r="F22" s="1597"/>
      <c r="G22" s="1996">
        <f>SUM(G10:G21)</f>
        <v>29621525</v>
      </c>
      <c r="H22" s="1996"/>
      <c r="I22" s="1997"/>
    </row>
    <row r="23" spans="1:9" s="10" customFormat="1" ht="12.75">
      <c r="A23" s="1469"/>
      <c r="B23" s="1424"/>
      <c r="C23" s="1424"/>
      <c r="D23" s="1424"/>
      <c r="E23" s="1424"/>
      <c r="F23" s="1424"/>
      <c r="G23" s="1426"/>
      <c r="H23" s="1424"/>
      <c r="I23" s="1424"/>
    </row>
    <row r="24" spans="1:9" s="10" customFormat="1" ht="12.75">
      <c r="A24" s="1470"/>
      <c r="B24" s="1414"/>
      <c r="C24" s="1414"/>
      <c r="D24" s="1414"/>
      <c r="E24" s="1414"/>
      <c r="F24" s="1414"/>
      <c r="G24" s="1414"/>
      <c r="H24" s="1414"/>
      <c r="I24" s="1414"/>
    </row>
    <row r="26" spans="1:9" ht="12.75">
      <c r="A26" s="1986" t="s">
        <v>1451</v>
      </c>
      <c r="B26" s="1986"/>
      <c r="C26" s="1986"/>
      <c r="D26" s="1986"/>
      <c r="E26" s="1986"/>
      <c r="F26" s="1986"/>
      <c r="G26" s="1986"/>
      <c r="H26" s="1986"/>
      <c r="I26" s="1986"/>
    </row>
    <row r="27" spans="1:9" ht="12.75">
      <c r="A27" s="1986" t="s">
        <v>818</v>
      </c>
      <c r="B27" s="1986"/>
      <c r="C27" s="1986"/>
      <c r="D27" s="1986"/>
      <c r="E27" s="1986"/>
      <c r="F27" s="1986"/>
      <c r="G27" s="1986"/>
      <c r="H27" s="1986"/>
      <c r="I27" s="1986"/>
    </row>
    <row r="28" spans="1:9" ht="12.75">
      <c r="A28" s="1986" t="s">
        <v>789</v>
      </c>
      <c r="B28" s="1986"/>
      <c r="C28" s="1986"/>
      <c r="D28" s="1986"/>
      <c r="E28" s="1986"/>
      <c r="F28" s="1986"/>
      <c r="G28" s="1986"/>
      <c r="H28" s="1986"/>
      <c r="I28" s="1986"/>
    </row>
    <row r="29" spans="1:5" ht="12.75">
      <c r="A29" s="10"/>
      <c r="B29" s="1590"/>
      <c r="C29" s="10"/>
      <c r="D29" s="1591"/>
      <c r="E29" s="928"/>
    </row>
    <row r="30" spans="1:9" ht="13.5" thickBot="1">
      <c r="A30" s="10"/>
      <c r="B30" s="10"/>
      <c r="C30" s="10"/>
      <c r="D30" s="1592"/>
      <c r="E30" s="931"/>
      <c r="I30" s="467" t="s">
        <v>790</v>
      </c>
    </row>
    <row r="31" spans="1:9" ht="12.75">
      <c r="A31" s="1987" t="s">
        <v>791</v>
      </c>
      <c r="B31" s="1989" t="s">
        <v>819</v>
      </c>
      <c r="C31" s="1990"/>
      <c r="D31" s="1990"/>
      <c r="E31" s="1990"/>
      <c r="F31" s="1990"/>
      <c r="G31" s="1991"/>
      <c r="H31" s="1593"/>
      <c r="I31" s="1992" t="s">
        <v>820</v>
      </c>
    </row>
    <row r="32" spans="1:9" ht="13.5" thickBot="1">
      <c r="A32" s="1988"/>
      <c r="B32" s="1594" t="s">
        <v>793</v>
      </c>
      <c r="C32" s="1594" t="s">
        <v>794</v>
      </c>
      <c r="D32" s="1594"/>
      <c r="E32" s="1594"/>
      <c r="F32" s="1594"/>
      <c r="G32" s="1594" t="s">
        <v>1158</v>
      </c>
      <c r="H32" s="1594"/>
      <c r="I32" s="1993"/>
    </row>
    <row r="33" spans="1:9" ht="12.75">
      <c r="A33" s="1457" t="s">
        <v>795</v>
      </c>
      <c r="B33" s="1219">
        <v>542520</v>
      </c>
      <c r="C33" s="1219">
        <v>835800</v>
      </c>
      <c r="D33" s="1532"/>
      <c r="E33" s="1219"/>
      <c r="F33" s="1424"/>
      <c r="G33" s="1219">
        <f>SUM(B33:F33)</f>
        <v>1378320</v>
      </c>
      <c r="H33" s="1424"/>
      <c r="I33" s="1464">
        <v>544647</v>
      </c>
    </row>
    <row r="34" spans="1:9" ht="12.75">
      <c r="A34" s="1459" t="s">
        <v>796</v>
      </c>
      <c r="B34" s="1424">
        <v>896550</v>
      </c>
      <c r="C34" s="935">
        <v>638966</v>
      </c>
      <c r="D34" s="1529"/>
      <c r="E34" s="935"/>
      <c r="F34" s="1424"/>
      <c r="G34" s="935">
        <f aca="true" t="shared" si="1" ref="G34:G44">SUM(B34:F34)</f>
        <v>1535516</v>
      </c>
      <c r="H34" s="1424"/>
      <c r="I34" s="1595">
        <v>927575</v>
      </c>
    </row>
    <row r="35" spans="1:9" ht="12.75">
      <c r="A35" s="1459" t="s">
        <v>797</v>
      </c>
      <c r="B35" s="935">
        <v>0</v>
      </c>
      <c r="C35" s="935">
        <v>0</v>
      </c>
      <c r="D35" s="1529"/>
      <c r="E35" s="935"/>
      <c r="F35" s="1424"/>
      <c r="G35" s="935">
        <f t="shared" si="1"/>
        <v>0</v>
      </c>
      <c r="H35" s="1424"/>
      <c r="I35" s="1595">
        <v>0</v>
      </c>
    </row>
    <row r="36" spans="1:9" ht="12.75">
      <c r="A36" s="1459" t="s">
        <v>798</v>
      </c>
      <c r="B36" s="935">
        <v>322800</v>
      </c>
      <c r="C36" s="935">
        <v>0</v>
      </c>
      <c r="D36" s="1529"/>
      <c r="E36" s="935"/>
      <c r="F36" s="1424"/>
      <c r="G36" s="935">
        <f t="shared" si="1"/>
        <v>322800</v>
      </c>
      <c r="H36" s="1424"/>
      <c r="I36" s="1595">
        <v>298396</v>
      </c>
    </row>
    <row r="37" spans="1:9" ht="12.75">
      <c r="A37" s="1459" t="s">
        <v>799</v>
      </c>
      <c r="B37" s="935">
        <v>34224786</v>
      </c>
      <c r="C37" s="935">
        <v>30711789</v>
      </c>
      <c r="D37" s="1529"/>
      <c r="E37" s="935"/>
      <c r="F37" s="1424"/>
      <c r="G37" s="935">
        <f t="shared" si="1"/>
        <v>64936575</v>
      </c>
      <c r="H37" s="1424"/>
      <c r="I37" s="1595">
        <v>39023148</v>
      </c>
    </row>
    <row r="38" spans="1:9" ht="12.75">
      <c r="A38" s="1459" t="s">
        <v>800</v>
      </c>
      <c r="B38" s="935">
        <v>19697245</v>
      </c>
      <c r="C38" s="935">
        <v>7125101</v>
      </c>
      <c r="D38" s="1529"/>
      <c r="E38" s="935"/>
      <c r="F38" s="1424"/>
      <c r="G38" s="935">
        <f t="shared" si="1"/>
        <v>26822346</v>
      </c>
      <c r="H38" s="1424"/>
      <c r="I38" s="1595">
        <v>18169698</v>
      </c>
    </row>
    <row r="39" spans="1:9" ht="12.75">
      <c r="A39" s="1459" t="s">
        <v>801</v>
      </c>
      <c r="B39" s="935">
        <v>21574047</v>
      </c>
      <c r="C39" s="935">
        <v>6149938</v>
      </c>
      <c r="D39" s="1529"/>
      <c r="E39" s="935"/>
      <c r="F39" s="1424"/>
      <c r="G39" s="935">
        <v>27723985</v>
      </c>
      <c r="H39" s="1424"/>
      <c r="I39" s="1595">
        <v>21014636</v>
      </c>
    </row>
    <row r="40" spans="1:9" ht="12.75">
      <c r="A40" s="1459" t="s">
        <v>802</v>
      </c>
      <c r="B40" s="935">
        <v>0</v>
      </c>
      <c r="C40" s="935">
        <v>0</v>
      </c>
      <c r="D40" s="1529"/>
      <c r="E40" s="935"/>
      <c r="F40" s="1424"/>
      <c r="G40" s="935">
        <f t="shared" si="1"/>
        <v>0</v>
      </c>
      <c r="H40" s="1424"/>
      <c r="I40" s="1595">
        <v>0</v>
      </c>
    </row>
    <row r="41" spans="1:9" ht="12.75">
      <c r="A41" s="1459" t="s">
        <v>803</v>
      </c>
      <c r="B41" s="935">
        <v>353290</v>
      </c>
      <c r="C41" s="935">
        <v>5000</v>
      </c>
      <c r="D41" s="1529"/>
      <c r="E41" s="935"/>
      <c r="F41" s="1424"/>
      <c r="G41" s="935">
        <f t="shared" si="1"/>
        <v>358290</v>
      </c>
      <c r="H41" s="1424"/>
      <c r="I41" s="1595">
        <v>247435</v>
      </c>
    </row>
    <row r="42" spans="1:9" ht="12.75">
      <c r="A42" s="1459" t="s">
        <v>804</v>
      </c>
      <c r="B42" s="935">
        <v>18218552</v>
      </c>
      <c r="C42" s="935">
        <v>1379509</v>
      </c>
      <c r="D42" s="1529"/>
      <c r="E42" s="935"/>
      <c r="F42" s="1424"/>
      <c r="G42" s="935">
        <f t="shared" si="1"/>
        <v>19598061</v>
      </c>
      <c r="H42" s="1424"/>
      <c r="I42" s="1595">
        <v>0</v>
      </c>
    </row>
    <row r="43" spans="1:9" ht="12.75">
      <c r="A43" s="1459" t="s">
        <v>805</v>
      </c>
      <c r="B43" s="935">
        <v>108225</v>
      </c>
      <c r="C43" s="935">
        <v>0</v>
      </c>
      <c r="D43" s="1529"/>
      <c r="E43" s="935"/>
      <c r="F43" s="1424"/>
      <c r="G43" s="935">
        <f t="shared" si="1"/>
        <v>108225</v>
      </c>
      <c r="H43" s="1424"/>
      <c r="I43" s="1595">
        <v>93117</v>
      </c>
    </row>
    <row r="44" spans="1:9" ht="13.5" thickBot="1">
      <c r="A44" s="1461" t="s">
        <v>806</v>
      </c>
      <c r="B44" s="1401">
        <v>0</v>
      </c>
      <c r="C44" s="1401">
        <v>0</v>
      </c>
      <c r="D44" s="1530"/>
      <c r="E44" s="1401"/>
      <c r="F44" s="1424"/>
      <c r="G44" s="1401">
        <f t="shared" si="1"/>
        <v>0</v>
      </c>
      <c r="H44" s="1424"/>
      <c r="I44" s="1596">
        <v>0</v>
      </c>
    </row>
    <row r="45" spans="1:9" ht="13.5" thickBot="1">
      <c r="A45" s="1403" t="s">
        <v>821</v>
      </c>
      <c r="B45" s="1405">
        <f>SUM(B33:B44)</f>
        <v>95938015</v>
      </c>
      <c r="C45" s="1405">
        <f>SUM(C33:C44)</f>
        <v>46846103</v>
      </c>
      <c r="D45" s="1531"/>
      <c r="E45" s="1405"/>
      <c r="F45" s="1597"/>
      <c r="G45" s="1405">
        <f>SUM(G33:G44)</f>
        <v>142784118</v>
      </c>
      <c r="H45" s="1598"/>
      <c r="I45" s="1406">
        <f>SUM(I33:I44)</f>
        <v>80318652</v>
      </c>
    </row>
    <row r="46" spans="1:9" ht="13.5" thickBot="1">
      <c r="A46" s="1599" t="s">
        <v>820</v>
      </c>
      <c r="B46" s="1408"/>
      <c r="C46" s="1408"/>
      <c r="D46" s="1408"/>
      <c r="E46" s="1408"/>
      <c r="F46" s="1408"/>
      <c r="G46" s="1600">
        <v>-80318652</v>
      </c>
      <c r="H46" s="1408"/>
      <c r="I46" s="1601"/>
    </row>
    <row r="47" spans="1:9" ht="13.5" thickBot="1">
      <c r="A47" s="1602" t="s">
        <v>822</v>
      </c>
      <c r="B47" s="1405"/>
      <c r="C47" s="1405"/>
      <c r="D47" s="1405"/>
      <c r="E47" s="1405"/>
      <c r="F47" s="1405"/>
      <c r="G47" s="1405">
        <f>SUM(G45:G46)</f>
        <v>62465466</v>
      </c>
      <c r="H47" s="1405"/>
      <c r="I47" s="1406"/>
    </row>
  </sheetData>
  <sheetProtection/>
  <mergeCells count="27">
    <mergeCell ref="A1:I1"/>
    <mergeCell ref="G9:I9"/>
    <mergeCell ref="G10:I10"/>
    <mergeCell ref="G11:I11"/>
    <mergeCell ref="G7:I7"/>
    <mergeCell ref="A3:I3"/>
    <mergeCell ref="A4:I4"/>
    <mergeCell ref="A5:I5"/>
    <mergeCell ref="B8:I8"/>
    <mergeCell ref="A8:A9"/>
    <mergeCell ref="A28:I28"/>
    <mergeCell ref="G18:I18"/>
    <mergeCell ref="G19:I19"/>
    <mergeCell ref="A31:A32"/>
    <mergeCell ref="B31:G31"/>
    <mergeCell ref="I31:I32"/>
    <mergeCell ref="G20:I20"/>
    <mergeCell ref="G21:I21"/>
    <mergeCell ref="G22:I22"/>
    <mergeCell ref="G12:I12"/>
    <mergeCell ref="G13:I13"/>
    <mergeCell ref="A26:I26"/>
    <mergeCell ref="A27:I27"/>
    <mergeCell ref="G14:I14"/>
    <mergeCell ref="G15:I15"/>
    <mergeCell ref="G16:I16"/>
    <mergeCell ref="G17:I17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8.28125" style="0" customWidth="1"/>
    <col min="2" max="2" width="4.00390625" style="0" hidden="1" customWidth="1"/>
    <col min="3" max="3" width="9.421875" style="0" customWidth="1"/>
    <col min="5" max="5" width="7.8515625" style="0" customWidth="1"/>
    <col min="6" max="6" width="8.57421875" style="0" bestFit="1" customWidth="1"/>
    <col min="7" max="8" width="9.421875" style="0" customWidth="1"/>
    <col min="9" max="9" width="8.421875" style="0" customWidth="1"/>
    <col min="10" max="10" width="8.57421875" style="0" customWidth="1"/>
    <col min="11" max="11" width="13.7109375" style="0" bestFit="1" customWidth="1"/>
  </cols>
  <sheetData>
    <row r="1" spans="1:8" ht="12.75">
      <c r="A1" s="1928" t="s">
        <v>860</v>
      </c>
      <c r="B1" s="1928"/>
      <c r="C1" s="1928"/>
      <c r="D1" s="1928"/>
      <c r="E1" s="1928"/>
      <c r="F1" s="1928"/>
      <c r="G1" s="1928"/>
      <c r="H1" s="1928"/>
    </row>
    <row r="2" spans="2:3" ht="15.75">
      <c r="B2" s="1453"/>
      <c r="C2" s="1453"/>
    </row>
    <row r="3" spans="1:11" ht="15">
      <c r="A3" s="2006" t="s">
        <v>808</v>
      </c>
      <c r="B3" s="2006"/>
      <c r="C3" s="2006"/>
      <c r="D3" s="2006"/>
      <c r="E3" s="2006"/>
      <c r="F3" s="2006"/>
      <c r="G3" s="2006"/>
      <c r="H3" s="2006"/>
      <c r="I3" s="2006"/>
      <c r="J3" s="2006"/>
      <c r="K3" s="2006"/>
    </row>
    <row r="4" spans="1:11" ht="15">
      <c r="A4" s="1603"/>
      <c r="B4" s="1603"/>
      <c r="C4" s="1603"/>
      <c r="D4" s="1603"/>
      <c r="E4" s="1603"/>
      <c r="F4" s="1603"/>
      <c r="G4" s="1603"/>
      <c r="H4" s="1603"/>
      <c r="I4" s="1603"/>
      <c r="J4" s="1603"/>
      <c r="K4" s="1603"/>
    </row>
    <row r="5" spans="1:11" ht="12.75">
      <c r="A5" s="1981" t="s">
        <v>809</v>
      </c>
      <c r="B5" s="1981"/>
      <c r="C5" s="1981"/>
      <c r="D5" s="1981"/>
      <c r="E5" s="1981"/>
      <c r="F5" s="1981"/>
      <c r="G5" s="1981"/>
      <c r="H5" s="1981"/>
      <c r="I5" s="1981"/>
      <c r="J5" s="1981"/>
      <c r="K5" s="1981"/>
    </row>
    <row r="7" ht="12.75">
      <c r="A7" s="1392"/>
    </row>
    <row r="8" ht="12.75">
      <c r="A8" s="1392"/>
    </row>
    <row r="9" ht="12.75">
      <c r="A9" s="1420"/>
    </row>
    <row r="10" ht="12.75">
      <c r="A10" s="1392"/>
    </row>
    <row r="11" spans="1:11" ht="13.5" thickBot="1">
      <c r="A11" s="1392"/>
      <c r="B11" t="s">
        <v>670</v>
      </c>
      <c r="E11" s="467"/>
      <c r="K11" s="467" t="s">
        <v>1209</v>
      </c>
    </row>
    <row r="12" spans="1:11" ht="13.5" thickBot="1">
      <c r="A12" s="1604" t="s">
        <v>810</v>
      </c>
      <c r="B12" s="1605"/>
      <c r="C12" s="1607" t="s">
        <v>85</v>
      </c>
      <c r="D12" s="1608" t="s">
        <v>811</v>
      </c>
      <c r="E12" s="1608" t="s">
        <v>1227</v>
      </c>
      <c r="F12" s="1608" t="s">
        <v>812</v>
      </c>
      <c r="G12" s="1606" t="s">
        <v>1189</v>
      </c>
      <c r="H12" s="1604" t="s">
        <v>1158</v>
      </c>
      <c r="I12" s="1607" t="s">
        <v>675</v>
      </c>
      <c r="J12" s="1609" t="s">
        <v>676</v>
      </c>
      <c r="K12" s="1610" t="s">
        <v>1257</v>
      </c>
    </row>
    <row r="13" spans="1:11" ht="27.75" customHeight="1">
      <c r="A13" s="1611" t="s">
        <v>813</v>
      </c>
      <c r="B13" s="1612"/>
      <c r="C13" s="1614">
        <v>74</v>
      </c>
      <c r="D13" s="1615"/>
      <c r="E13" s="1616">
        <v>12</v>
      </c>
      <c r="F13" s="1616">
        <v>30</v>
      </c>
      <c r="G13" s="1613"/>
      <c r="H13" s="1611">
        <f>SUM(C13:G13)</f>
        <v>116</v>
      </c>
      <c r="I13" s="1617"/>
      <c r="J13" s="1618"/>
      <c r="K13" s="1619">
        <f>SUM(H13:J13)</f>
        <v>116</v>
      </c>
    </row>
    <row r="14" spans="1:11" ht="27.75" customHeight="1">
      <c r="A14" s="1620" t="s">
        <v>814</v>
      </c>
      <c r="B14" s="1621"/>
      <c r="C14" s="1623">
        <v>62466</v>
      </c>
      <c r="D14" s="1624">
        <v>0</v>
      </c>
      <c r="E14" s="1624">
        <v>0</v>
      </c>
      <c r="F14" s="1625"/>
      <c r="G14" s="1626">
        <v>0</v>
      </c>
      <c r="H14" s="1627">
        <f>SUM(C14:G14)</f>
        <v>62466</v>
      </c>
      <c r="I14" s="1628">
        <v>0</v>
      </c>
      <c r="J14" s="1629">
        <v>0</v>
      </c>
      <c r="K14" s="1630">
        <f>SUM(H14:J14)</f>
        <v>62466</v>
      </c>
    </row>
    <row r="15" spans="1:11" ht="27.75" customHeight="1">
      <c r="A15" s="1620" t="s">
        <v>815</v>
      </c>
      <c r="B15" s="1621"/>
      <c r="C15" s="1623">
        <v>1080</v>
      </c>
      <c r="D15" s="1624">
        <v>0</v>
      </c>
      <c r="E15" s="1624">
        <v>0</v>
      </c>
      <c r="F15" s="1625">
        <v>0</v>
      </c>
      <c r="G15" s="1626">
        <v>0</v>
      </c>
      <c r="H15" s="1627">
        <f>SUM(C15:G15)</f>
        <v>1080</v>
      </c>
      <c r="I15" s="1628">
        <v>0</v>
      </c>
      <c r="J15" s="1629">
        <v>0</v>
      </c>
      <c r="K15" s="1630">
        <f>SUM(H15:J15)</f>
        <v>1080</v>
      </c>
    </row>
    <row r="16" spans="1:11" ht="27.75" customHeight="1" thickBot="1">
      <c r="A16" s="1620" t="s">
        <v>816</v>
      </c>
      <c r="B16" s="1621"/>
      <c r="C16" s="1623">
        <v>11792</v>
      </c>
      <c r="D16" s="1624">
        <v>0</v>
      </c>
      <c r="E16" s="1624">
        <v>247</v>
      </c>
      <c r="F16" s="1625">
        <v>0</v>
      </c>
      <c r="G16" s="1626">
        <v>1676</v>
      </c>
      <c r="H16" s="1627">
        <f>SUM(C16:G16)</f>
        <v>13715</v>
      </c>
      <c r="I16" s="1628">
        <v>0</v>
      </c>
      <c r="J16" s="1629">
        <v>0</v>
      </c>
      <c r="K16" s="1630">
        <f>SUM(H16:J16)</f>
        <v>13715</v>
      </c>
    </row>
    <row r="17" spans="1:11" ht="27.75" customHeight="1" thickBot="1">
      <c r="A17" s="1631" t="s">
        <v>817</v>
      </c>
      <c r="B17" s="1527"/>
      <c r="C17" s="1644">
        <f aca="true" t="shared" si="0" ref="C17:H17">SUM(C13:C16)</f>
        <v>75412</v>
      </c>
      <c r="D17" s="1491">
        <f t="shared" si="0"/>
        <v>0</v>
      </c>
      <c r="E17" s="1491">
        <f t="shared" si="0"/>
        <v>259</v>
      </c>
      <c r="F17" s="1491">
        <f t="shared" si="0"/>
        <v>30</v>
      </c>
      <c r="G17" s="1513">
        <f t="shared" si="0"/>
        <v>1676</v>
      </c>
      <c r="H17" s="1497">
        <f t="shared" si="0"/>
        <v>77377</v>
      </c>
      <c r="I17" s="1633">
        <f>SUM(I14:I16)</f>
        <v>0</v>
      </c>
      <c r="J17" s="1513">
        <f>SUM(J14:J16)</f>
        <v>0</v>
      </c>
      <c r="K17" s="1496">
        <f>SUM(K13:K16)</f>
        <v>77377</v>
      </c>
    </row>
    <row r="18" spans="1:5" ht="12.75">
      <c r="A18" s="1412"/>
      <c r="B18" s="1412"/>
      <c r="C18" s="1412"/>
      <c r="D18" s="1412"/>
      <c r="E18" s="1412"/>
    </row>
    <row r="19" spans="1:5" ht="12.75">
      <c r="A19" s="1412"/>
      <c r="B19" s="1412"/>
      <c r="C19" s="1412"/>
      <c r="D19" s="1412"/>
      <c r="E19" s="1412"/>
    </row>
    <row r="20" spans="1:5" ht="12.75">
      <c r="A20" s="1412"/>
      <c r="B20" s="1412"/>
      <c r="C20" s="1412"/>
      <c r="D20" s="1412"/>
      <c r="E20" s="1412"/>
    </row>
    <row r="21" spans="1:5" ht="12.75">
      <c r="A21" s="1412"/>
      <c r="B21" s="1412"/>
      <c r="C21" s="1412"/>
      <c r="D21" s="1412"/>
      <c r="E21" s="1412"/>
    </row>
    <row r="22" spans="1:5" ht="12.75">
      <c r="A22" s="1412"/>
      <c r="B22" s="1412"/>
      <c r="C22" s="1412"/>
      <c r="D22" s="1412"/>
      <c r="E22" s="1412"/>
    </row>
    <row r="23" spans="1:5" ht="12.75">
      <c r="A23" s="1412"/>
      <c r="B23" s="1412"/>
      <c r="C23" s="1412"/>
      <c r="D23" s="1412"/>
      <c r="E23" s="1412"/>
    </row>
    <row r="24" spans="1:5" ht="12.75">
      <c r="A24" s="1412"/>
      <c r="B24" s="1412"/>
      <c r="C24" s="1412"/>
      <c r="D24" s="1412"/>
      <c r="E24" s="1412"/>
    </row>
    <row r="25" spans="1:5" ht="12.75">
      <c r="A25" s="1412"/>
      <c r="B25" s="1412"/>
      <c r="C25" s="1412"/>
      <c r="D25" s="1412"/>
      <c r="E25" s="1412"/>
    </row>
    <row r="26" spans="1:5" ht="12.75">
      <c r="A26" s="1412"/>
      <c r="B26" s="1412"/>
      <c r="C26" s="1412"/>
      <c r="D26" s="1412"/>
      <c r="E26" s="1412"/>
    </row>
    <row r="27" spans="1:5" ht="12.75">
      <c r="A27" s="1412"/>
      <c r="B27" s="1412"/>
      <c r="C27" s="1412"/>
      <c r="D27" s="1412"/>
      <c r="E27" s="1412"/>
    </row>
    <row r="28" spans="1:5" ht="12.75">
      <c r="A28" s="1412"/>
      <c r="B28" s="1412"/>
      <c r="C28" s="1412"/>
      <c r="D28" s="1412"/>
      <c r="E28" s="1412"/>
    </row>
    <row r="29" spans="1:5" ht="12.75">
      <c r="A29" s="1412"/>
      <c r="B29" s="1412"/>
      <c r="C29" s="1412"/>
      <c r="D29" s="1412"/>
      <c r="E29" s="1412"/>
    </row>
    <row r="30" spans="1:5" ht="12.75">
      <c r="A30" s="1412"/>
      <c r="B30" s="1412"/>
      <c r="C30" s="1412"/>
      <c r="D30" s="1412"/>
      <c r="E30" s="1412"/>
    </row>
    <row r="31" spans="1:5" ht="12.75">
      <c r="A31" s="1412"/>
      <c r="B31" s="1412"/>
      <c r="C31" s="1412"/>
      <c r="D31" s="1412"/>
      <c r="E31" s="1412"/>
    </row>
    <row r="32" spans="1:5" ht="12.75">
      <c r="A32" s="1412"/>
      <c r="B32" s="1412"/>
      <c r="C32" s="1412"/>
      <c r="D32" s="1412"/>
      <c r="E32" s="1412"/>
    </row>
    <row r="33" spans="1:5" ht="12.75">
      <c r="A33" s="1412"/>
      <c r="B33" s="1412"/>
      <c r="C33" s="1412"/>
      <c r="D33" s="1412"/>
      <c r="E33" s="1412"/>
    </row>
    <row r="34" spans="1:5" ht="12.75">
      <c r="A34" s="1412"/>
      <c r="B34" s="1412"/>
      <c r="C34" s="1412"/>
      <c r="D34" s="1412"/>
      <c r="E34" s="1412"/>
    </row>
  </sheetData>
  <sheetProtection/>
  <mergeCells count="3">
    <mergeCell ref="A3:K3"/>
    <mergeCell ref="A5:K5"/>
    <mergeCell ref="A1:H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8.28125" style="0" customWidth="1"/>
    <col min="2" max="2" width="4.00390625" style="0" hidden="1" customWidth="1"/>
    <col min="3" max="3" width="6.00390625" style="0" customWidth="1"/>
    <col min="4" max="4" width="9.421875" style="0" customWidth="1"/>
    <col min="6" max="6" width="6.28125" style="0" bestFit="1" customWidth="1"/>
    <col min="7" max="7" width="8.57421875" style="0" bestFit="1" customWidth="1"/>
    <col min="8" max="8" width="6.8515625" style="0" bestFit="1" customWidth="1"/>
    <col min="10" max="10" width="6.8515625" style="0" bestFit="1" customWidth="1"/>
    <col min="11" max="11" width="7.28125" style="0" bestFit="1" customWidth="1"/>
    <col min="12" max="12" width="13.7109375" style="0" bestFit="1" customWidth="1"/>
  </cols>
  <sheetData>
    <row r="1" spans="1:9" ht="12.75">
      <c r="A1" s="1928" t="s">
        <v>861</v>
      </c>
      <c r="B1" s="1928"/>
      <c r="C1" s="1928"/>
      <c r="D1" s="1928"/>
      <c r="E1" s="1928"/>
      <c r="F1" s="1928"/>
      <c r="G1" s="1928"/>
      <c r="H1" s="1928"/>
      <c r="I1" s="1928"/>
    </row>
    <row r="2" spans="2:4" ht="15.75">
      <c r="B2" s="1453"/>
      <c r="C2" s="1453"/>
      <c r="D2" s="1453"/>
    </row>
    <row r="3" spans="1:12" ht="15">
      <c r="A3" s="2006" t="s">
        <v>850</v>
      </c>
      <c r="B3" s="2006"/>
      <c r="C3" s="2006"/>
      <c r="D3" s="2006"/>
      <c r="E3" s="2006"/>
      <c r="F3" s="2006"/>
      <c r="G3" s="2006"/>
      <c r="H3" s="2006"/>
      <c r="I3" s="2006"/>
      <c r="J3" s="2006"/>
      <c r="K3" s="2006"/>
      <c r="L3" s="2006"/>
    </row>
    <row r="4" spans="1:12" ht="15">
      <c r="A4" s="1603"/>
      <c r="B4" s="1603"/>
      <c r="C4" s="1603"/>
      <c r="D4" s="1603"/>
      <c r="E4" s="1603"/>
      <c r="F4" s="1603"/>
      <c r="G4" s="1603"/>
      <c r="H4" s="1603"/>
      <c r="I4" s="1603"/>
      <c r="J4" s="1603"/>
      <c r="K4" s="1603"/>
      <c r="L4" s="1603"/>
    </row>
    <row r="5" spans="1:12" ht="12.75">
      <c r="A5" s="1981" t="s">
        <v>809</v>
      </c>
      <c r="B5" s="1981"/>
      <c r="C5" s="1981"/>
      <c r="D5" s="1981"/>
      <c r="E5" s="1981"/>
      <c r="F5" s="1981"/>
      <c r="G5" s="1981"/>
      <c r="H5" s="1981"/>
      <c r="I5" s="1981"/>
      <c r="J5" s="1981"/>
      <c r="K5" s="1981"/>
      <c r="L5" s="1981"/>
    </row>
    <row r="7" ht="12.75">
      <c r="A7" s="1392"/>
    </row>
    <row r="8" ht="12.75">
      <c r="A8" s="1392"/>
    </row>
    <row r="9" ht="12.75">
      <c r="A9" s="1420"/>
    </row>
    <row r="10" ht="12.75">
      <c r="A10" s="1392"/>
    </row>
    <row r="11" spans="1:12" ht="13.5" thickBot="1">
      <c r="A11" s="1392"/>
      <c r="B11" t="s">
        <v>670</v>
      </c>
      <c r="F11" s="467"/>
      <c r="L11" s="467" t="s">
        <v>1209</v>
      </c>
    </row>
    <row r="12" spans="1:12" ht="26.25" thickBot="1">
      <c r="A12" s="1604" t="s">
        <v>851</v>
      </c>
      <c r="B12" s="1605"/>
      <c r="C12" s="1606" t="s">
        <v>670</v>
      </c>
      <c r="D12" s="1607" t="s">
        <v>85</v>
      </c>
      <c r="E12" s="1608" t="s">
        <v>811</v>
      </c>
      <c r="F12" s="1608" t="s">
        <v>1227</v>
      </c>
      <c r="G12" s="1608" t="s">
        <v>812</v>
      </c>
      <c r="H12" s="1606" t="s">
        <v>1189</v>
      </c>
      <c r="I12" s="1604" t="s">
        <v>1158</v>
      </c>
      <c r="J12" s="1607" t="s">
        <v>675</v>
      </c>
      <c r="K12" s="1609" t="s">
        <v>676</v>
      </c>
      <c r="L12" s="1610" t="s">
        <v>1257</v>
      </c>
    </row>
    <row r="13" spans="1:12" ht="35.25" customHeight="1">
      <c r="A13" s="1620" t="s">
        <v>852</v>
      </c>
      <c r="B13" s="1621"/>
      <c r="C13" s="1622">
        <v>118</v>
      </c>
      <c r="D13" s="1623">
        <v>288</v>
      </c>
      <c r="E13" s="1624">
        <v>0</v>
      </c>
      <c r="F13" s="1624">
        <v>0</v>
      </c>
      <c r="G13" s="1625">
        <v>0</v>
      </c>
      <c r="H13" s="1626">
        <v>0</v>
      </c>
      <c r="I13" s="1627">
        <f>SUM(D13:H13)</f>
        <v>288</v>
      </c>
      <c r="J13" s="1628">
        <v>0</v>
      </c>
      <c r="K13" s="1629">
        <v>0</v>
      </c>
      <c r="L13" s="1630">
        <f>SUM(I13:K13)</f>
        <v>288</v>
      </c>
    </row>
    <row r="14" spans="1:12" ht="25.5">
      <c r="A14" s="1620" t="s">
        <v>853</v>
      </c>
      <c r="B14" s="1621"/>
      <c r="C14" s="1622">
        <v>125</v>
      </c>
      <c r="D14" s="1623">
        <v>29621</v>
      </c>
      <c r="E14" s="1624">
        <v>0</v>
      </c>
      <c r="F14" s="1624">
        <v>0</v>
      </c>
      <c r="G14" s="1625">
        <v>0</v>
      </c>
      <c r="H14" s="1626">
        <v>0</v>
      </c>
      <c r="I14" s="1627">
        <f>SUM(D14:H14)</f>
        <v>29621</v>
      </c>
      <c r="J14" s="1628">
        <v>0</v>
      </c>
      <c r="K14" s="1629">
        <v>0</v>
      </c>
      <c r="L14" s="1630">
        <f>SUM(I14:K14)</f>
        <v>29621</v>
      </c>
    </row>
    <row r="15" spans="1:12" ht="39" thickBot="1">
      <c r="A15" s="1620" t="s">
        <v>854</v>
      </c>
      <c r="B15" s="1621"/>
      <c r="C15" s="1622">
        <v>132</v>
      </c>
      <c r="D15" s="1623">
        <v>901</v>
      </c>
      <c r="E15" s="1624">
        <v>49</v>
      </c>
      <c r="F15" s="1624">
        <v>66</v>
      </c>
      <c r="G15" s="1625">
        <v>187</v>
      </c>
      <c r="H15" s="1626">
        <v>480</v>
      </c>
      <c r="I15" s="1627">
        <f>SUM(D15:H15)</f>
        <v>1683</v>
      </c>
      <c r="J15" s="1628">
        <v>0</v>
      </c>
      <c r="K15" s="1629">
        <v>0</v>
      </c>
      <c r="L15" s="1630">
        <f>SUM(I15:K15)</f>
        <v>1683</v>
      </c>
    </row>
    <row r="16" spans="1:12" ht="24" customHeight="1" thickBot="1">
      <c r="A16" s="1631" t="s">
        <v>855</v>
      </c>
      <c r="B16" s="1527"/>
      <c r="C16" s="1475"/>
      <c r="D16" s="1632">
        <f aca="true" t="shared" si="0" ref="D16:L16">SUM(D13:D15)</f>
        <v>30810</v>
      </c>
      <c r="E16" s="1490">
        <f t="shared" si="0"/>
        <v>49</v>
      </c>
      <c r="F16" s="1490">
        <f t="shared" si="0"/>
        <v>66</v>
      </c>
      <c r="G16" s="1490">
        <f t="shared" si="0"/>
        <v>187</v>
      </c>
      <c r="H16" s="1491">
        <f t="shared" si="0"/>
        <v>480</v>
      </c>
      <c r="I16" s="1497">
        <f t="shared" si="0"/>
        <v>31592</v>
      </c>
      <c r="J16" s="1633">
        <f t="shared" si="0"/>
        <v>0</v>
      </c>
      <c r="K16" s="1513">
        <f t="shared" si="0"/>
        <v>0</v>
      </c>
      <c r="L16" s="1496">
        <f t="shared" si="0"/>
        <v>31592</v>
      </c>
    </row>
    <row r="17" spans="1:6" ht="12.75">
      <c r="A17" s="1412"/>
      <c r="B17" s="1412"/>
      <c r="C17" s="1412"/>
      <c r="D17" s="1412"/>
      <c r="E17" s="1412"/>
      <c r="F17" s="1412"/>
    </row>
    <row r="18" spans="1:6" ht="12.75">
      <c r="A18" s="1412"/>
      <c r="B18" s="1412"/>
      <c r="C18" s="1412"/>
      <c r="D18" s="1412"/>
      <c r="E18" s="1412"/>
      <c r="F18" s="1412"/>
    </row>
    <row r="19" spans="1:6" ht="12.75">
      <c r="A19" s="1412"/>
      <c r="B19" s="1412"/>
      <c r="C19" s="1412"/>
      <c r="D19" s="1412"/>
      <c r="E19" s="1412"/>
      <c r="F19" s="1412"/>
    </row>
    <row r="20" spans="1:6" ht="12.75">
      <c r="A20" s="1412"/>
      <c r="B20" s="1412"/>
      <c r="C20" s="1412"/>
      <c r="D20" s="1412"/>
      <c r="E20" s="1412"/>
      <c r="F20" s="1412"/>
    </row>
    <row r="21" spans="1:6" ht="12.75">
      <c r="A21" s="1412"/>
      <c r="B21" s="1412"/>
      <c r="C21" s="1412"/>
      <c r="D21" s="1412"/>
      <c r="E21" s="1412"/>
      <c r="F21" s="1412"/>
    </row>
    <row r="22" spans="1:6" ht="12.75">
      <c r="A22" s="1412"/>
      <c r="B22" s="1412"/>
      <c r="C22" s="1412"/>
      <c r="D22" s="1412"/>
      <c r="E22" s="1412"/>
      <c r="F22" s="1412"/>
    </row>
    <row r="23" spans="1:6" ht="12.75">
      <c r="A23" s="1412"/>
      <c r="B23" s="1412"/>
      <c r="C23" s="1412"/>
      <c r="D23" s="1412"/>
      <c r="E23" s="1412"/>
      <c r="F23" s="1412"/>
    </row>
    <row r="24" spans="1:6" ht="12.75">
      <c r="A24" s="1412"/>
      <c r="B24" s="1412"/>
      <c r="C24" s="1412"/>
      <c r="D24" s="1412"/>
      <c r="E24" s="1412"/>
      <c r="F24" s="1412"/>
    </row>
    <row r="25" spans="1:6" ht="12.75">
      <c r="A25" s="1412"/>
      <c r="B25" s="1412"/>
      <c r="C25" s="1412"/>
      <c r="D25" s="1412"/>
      <c r="E25" s="1412"/>
      <c r="F25" s="1412"/>
    </row>
    <row r="26" spans="1:6" ht="12.75">
      <c r="A26" s="1412"/>
      <c r="B26" s="1412"/>
      <c r="C26" s="1412"/>
      <c r="D26" s="1412"/>
      <c r="E26" s="1412"/>
      <c r="F26" s="1412"/>
    </row>
    <row r="27" spans="1:6" ht="12.75">
      <c r="A27" s="1412"/>
      <c r="B27" s="1412"/>
      <c r="C27" s="1412"/>
      <c r="D27" s="1412"/>
      <c r="E27" s="1412"/>
      <c r="F27" s="1412"/>
    </row>
    <row r="28" spans="1:6" ht="12.75">
      <c r="A28" s="1412"/>
      <c r="B28" s="1412"/>
      <c r="C28" s="1412"/>
      <c r="D28" s="1412"/>
      <c r="E28" s="1412"/>
      <c r="F28" s="1412"/>
    </row>
    <row r="29" spans="1:6" ht="12.75">
      <c r="A29" s="1412"/>
      <c r="B29" s="1412"/>
      <c r="C29" s="1412"/>
      <c r="D29" s="1412"/>
      <c r="E29" s="1412"/>
      <c r="F29" s="1412"/>
    </row>
    <row r="30" spans="1:6" ht="12.75">
      <c r="A30" s="1412"/>
      <c r="B30" s="1412"/>
      <c r="C30" s="1412"/>
      <c r="D30" s="1412"/>
      <c r="E30" s="1412"/>
      <c r="F30" s="1412"/>
    </row>
    <row r="31" spans="1:6" ht="12.75">
      <c r="A31" s="1412"/>
      <c r="B31" s="1412"/>
      <c r="C31" s="1412"/>
      <c r="D31" s="1412"/>
      <c r="E31" s="1412"/>
      <c r="F31" s="1412"/>
    </row>
    <row r="32" spans="1:6" ht="12.75">
      <c r="A32" s="1412"/>
      <c r="B32" s="1412"/>
      <c r="C32" s="1412"/>
      <c r="D32" s="1412"/>
      <c r="E32" s="1412"/>
      <c r="F32" s="1412"/>
    </row>
    <row r="33" spans="1:6" ht="12.75">
      <c r="A33" s="1412"/>
      <c r="B33" s="1412"/>
      <c r="C33" s="1412"/>
      <c r="D33" s="1412"/>
      <c r="E33" s="1412"/>
      <c r="F33" s="1412"/>
    </row>
  </sheetData>
  <sheetProtection/>
  <mergeCells count="3">
    <mergeCell ref="A3:L3"/>
    <mergeCell ref="A5:L5"/>
    <mergeCell ref="A1:I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2.140625" style="0" bestFit="1" customWidth="1"/>
    <col min="2" max="2" width="15.8515625" style="0" customWidth="1"/>
    <col min="3" max="3" width="17.28125" style="0" customWidth="1"/>
    <col min="4" max="4" width="19.7109375" style="0" customWidth="1"/>
  </cols>
  <sheetData>
    <row r="1" spans="1:7" ht="12.75">
      <c r="A1" s="1928" t="s">
        <v>1317</v>
      </c>
      <c r="B1" s="1928"/>
      <c r="C1" s="1928"/>
      <c r="D1" s="1928"/>
      <c r="E1" s="1928"/>
      <c r="F1" s="1928"/>
      <c r="G1" s="1928"/>
    </row>
    <row r="2" spans="1:7" ht="12.75">
      <c r="A2" s="1646"/>
      <c r="B2" s="1646"/>
      <c r="C2" s="1646"/>
      <c r="D2" s="1646"/>
      <c r="E2" s="1646"/>
      <c r="F2" s="1646"/>
      <c r="G2" s="1646"/>
    </row>
    <row r="3" spans="1:7" ht="12.75">
      <c r="A3" s="1646"/>
      <c r="B3" s="1646"/>
      <c r="C3" s="1646"/>
      <c r="D3" s="1646"/>
      <c r="E3" s="1646"/>
      <c r="F3" s="1646"/>
      <c r="G3" s="1646"/>
    </row>
    <row r="4" ht="15.75">
      <c r="B4" s="1453"/>
    </row>
    <row r="5" spans="1:4" ht="15">
      <c r="A5" s="2006" t="s">
        <v>1295</v>
      </c>
      <c r="B5" s="2006"/>
      <c r="C5" s="2006"/>
      <c r="D5" s="2006"/>
    </row>
    <row r="6" spans="1:4" ht="15">
      <c r="A6" s="1603"/>
      <c r="B6" s="1603"/>
      <c r="C6" s="1603"/>
      <c r="D6" s="1603"/>
    </row>
    <row r="7" spans="1:4" ht="15">
      <c r="A7" s="1603"/>
      <c r="B7" s="1603"/>
      <c r="C7" s="1603"/>
      <c r="D7" s="1603"/>
    </row>
    <row r="8" spans="1:4" ht="12.75">
      <c r="A8" s="1981" t="s">
        <v>1296</v>
      </c>
      <c r="B8" s="1981"/>
      <c r="C8" s="1981"/>
      <c r="D8" s="1981"/>
    </row>
    <row r="10" ht="12.75">
      <c r="A10" s="1392"/>
    </row>
    <row r="11" ht="12.75">
      <c r="A11" s="1392"/>
    </row>
    <row r="12" ht="12.75">
      <c r="A12" s="1420"/>
    </row>
    <row r="13" ht="12.75">
      <c r="A13" s="1392"/>
    </row>
    <row r="14" spans="1:4" ht="13.5" thickBot="1">
      <c r="A14" s="1392"/>
      <c r="D14" s="467" t="s">
        <v>1209</v>
      </c>
    </row>
    <row r="15" spans="1:4" ht="50.25" customHeight="1" thickBot="1">
      <c r="A15" s="1607" t="s">
        <v>1297</v>
      </c>
      <c r="B15" s="1608" t="s">
        <v>1298</v>
      </c>
      <c r="C15" s="1608" t="s">
        <v>820</v>
      </c>
      <c r="D15" s="1609" t="s">
        <v>1299</v>
      </c>
    </row>
    <row r="16" spans="1:4" ht="12.75">
      <c r="A16" s="1457"/>
      <c r="B16" s="1219"/>
      <c r="C16" s="1219"/>
      <c r="D16" s="1464" t="s">
        <v>1450</v>
      </c>
    </row>
    <row r="17" spans="1:4" ht="36.75" customHeight="1">
      <c r="A17" s="1648" t="s">
        <v>1300</v>
      </c>
      <c r="B17" s="1416">
        <v>142784</v>
      </c>
      <c r="C17" s="1416">
        <v>80318</v>
      </c>
      <c r="D17" s="1641">
        <v>62466</v>
      </c>
    </row>
    <row r="18" spans="1:4" ht="12.75">
      <c r="A18" s="1648"/>
      <c r="B18" s="1416"/>
      <c r="C18" s="1416"/>
      <c r="D18" s="1641"/>
    </row>
    <row r="19" spans="1:4" ht="39" customHeight="1">
      <c r="A19" s="1577" t="s">
        <v>1301</v>
      </c>
      <c r="B19" s="1416">
        <v>13425</v>
      </c>
      <c r="C19" s="1416">
        <v>1633</v>
      </c>
      <c r="D19" s="1641">
        <v>11792</v>
      </c>
    </row>
    <row r="20" spans="1:4" ht="13.5" thickBot="1">
      <c r="A20" s="1461"/>
      <c r="B20" s="1401"/>
      <c r="C20" s="1401"/>
      <c r="D20" s="1596"/>
    </row>
    <row r="21" spans="1:4" ht="38.25" customHeight="1" thickBot="1">
      <c r="A21" s="1403" t="s">
        <v>1302</v>
      </c>
      <c r="B21" s="1405">
        <f>SUM(B17:B20)</f>
        <v>156209</v>
      </c>
      <c r="C21" s="1405">
        <f>SUM(C17:C20)</f>
        <v>81951</v>
      </c>
      <c r="D21" s="1406">
        <f>SUM(D17:D20)</f>
        <v>74258</v>
      </c>
    </row>
  </sheetData>
  <sheetProtection/>
  <mergeCells count="3">
    <mergeCell ref="A5:D5"/>
    <mergeCell ref="A8:D8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0.00390625" style="10" customWidth="1"/>
    <col min="2" max="2" width="9.140625" style="10" customWidth="1"/>
    <col min="3" max="3" width="8.421875" style="10" bestFit="1" customWidth="1"/>
    <col min="4" max="4" width="6.00390625" style="10" customWidth="1"/>
    <col min="5" max="5" width="5.8515625" style="10" customWidth="1"/>
    <col min="6" max="6" width="5.8515625" style="10" bestFit="1" customWidth="1"/>
    <col min="7" max="7" width="5.7109375" style="10" customWidth="1"/>
    <col min="8" max="8" width="6.421875" style="10" customWidth="1"/>
    <col min="9" max="9" width="5.7109375" style="10" customWidth="1"/>
    <col min="10" max="10" width="6.421875" style="10" customWidth="1"/>
    <col min="11" max="11" width="6.00390625" style="0" customWidth="1"/>
    <col min="12" max="13" width="7.8515625" style="0" bestFit="1" customWidth="1"/>
    <col min="14" max="14" width="5.8515625" style="0" bestFit="1" customWidth="1"/>
    <col min="15" max="15" width="5.8515625" style="0" customWidth="1"/>
    <col min="16" max="16" width="5.8515625" style="0" bestFit="1" customWidth="1"/>
    <col min="17" max="17" width="5.7109375" style="0" customWidth="1"/>
    <col min="18" max="19" width="7.8515625" style="0" bestFit="1" customWidth="1"/>
  </cols>
  <sheetData>
    <row r="1" spans="1:10" ht="12.75">
      <c r="A1" s="1928" t="s">
        <v>1318</v>
      </c>
      <c r="B1" s="1928"/>
      <c r="C1" s="1928"/>
      <c r="D1" s="1928"/>
      <c r="E1" s="1928"/>
      <c r="F1" s="1928"/>
      <c r="G1" s="1928"/>
      <c r="H1" s="1424"/>
      <c r="I1" s="1424"/>
      <c r="J1" s="1424"/>
    </row>
    <row r="2" spans="1:19" ht="12.75">
      <c r="A2"/>
      <c r="B2" s="1650"/>
      <c r="C2" s="1650"/>
      <c r="D2" s="1650"/>
      <c r="E2" s="1650"/>
      <c r="F2" s="1650"/>
      <c r="G2" s="1650"/>
      <c r="H2" s="1650"/>
      <c r="I2" s="1650"/>
      <c r="J2" s="1650"/>
      <c r="K2" s="1650"/>
      <c r="L2" s="1650"/>
      <c r="M2" s="1650"/>
      <c r="N2" s="1650"/>
      <c r="O2" s="1650"/>
      <c r="P2" s="1650"/>
      <c r="Q2" s="1650"/>
      <c r="R2" s="1650"/>
      <c r="S2" s="1650"/>
    </row>
    <row r="3" spans="1:19" ht="12.75">
      <c r="A3"/>
      <c r="B3" s="1650"/>
      <c r="C3" s="1650"/>
      <c r="D3" s="1650"/>
      <c r="E3" s="1650"/>
      <c r="F3" s="1650"/>
      <c r="G3" s="1650"/>
      <c r="H3" s="1650"/>
      <c r="I3" s="1650"/>
      <c r="J3" s="1650"/>
      <c r="K3" s="1650"/>
      <c r="L3" s="1650"/>
      <c r="M3" s="1650"/>
      <c r="N3" s="1650"/>
      <c r="O3" s="1650"/>
      <c r="P3" s="1650"/>
      <c r="Q3" s="1650"/>
      <c r="R3" s="1650"/>
      <c r="S3" s="1650"/>
    </row>
    <row r="4" spans="1:19" ht="15">
      <c r="A4" s="2006" t="s">
        <v>1523</v>
      </c>
      <c r="B4" s="2006"/>
      <c r="C4" s="2006"/>
      <c r="D4" s="2006"/>
      <c r="E4" s="2006"/>
      <c r="F4" s="2006"/>
      <c r="G4" s="2006"/>
      <c r="H4" s="2006"/>
      <c r="I4" s="2006"/>
      <c r="J4" s="2006"/>
      <c r="K4" s="2006"/>
      <c r="L4" s="2006"/>
      <c r="M4" s="2006"/>
      <c r="N4" s="2006"/>
      <c r="O4" s="2006"/>
      <c r="P4" s="2006"/>
      <c r="Q4" s="2006"/>
      <c r="R4" s="2006"/>
      <c r="S4" s="2006"/>
    </row>
    <row r="5" spans="1:19" ht="15">
      <c r="A5" s="1603"/>
      <c r="B5" s="1603"/>
      <c r="C5" s="1603"/>
      <c r="D5" s="1603"/>
      <c r="E5" s="1603"/>
      <c r="F5" s="1603"/>
      <c r="G5" s="1603"/>
      <c r="H5" s="1603"/>
      <c r="I5" s="1603"/>
      <c r="J5" s="1603"/>
      <c r="K5" s="1603"/>
      <c r="L5" s="1603"/>
      <c r="M5" s="1603"/>
      <c r="N5" s="1603"/>
      <c r="O5" s="1603"/>
      <c r="P5" s="1603"/>
      <c r="Q5" s="1603"/>
      <c r="R5" s="1603"/>
      <c r="S5" s="1603"/>
    </row>
    <row r="6" spans="1:19" ht="15">
      <c r="A6" s="2006" t="s">
        <v>1303</v>
      </c>
      <c r="B6" s="2006"/>
      <c r="C6" s="2006"/>
      <c r="D6" s="2006"/>
      <c r="E6" s="2006"/>
      <c r="F6" s="2006"/>
      <c r="G6" s="2006"/>
      <c r="H6" s="2006"/>
      <c r="I6" s="2006"/>
      <c r="J6" s="2006"/>
      <c r="K6" s="2006"/>
      <c r="L6" s="2006"/>
      <c r="M6" s="2006"/>
      <c r="N6" s="2006"/>
      <c r="O6" s="2006"/>
      <c r="P6" s="2006"/>
      <c r="Q6" s="2006"/>
      <c r="R6" s="2006"/>
      <c r="S6" s="2006"/>
    </row>
    <row r="7" spans="1:19" ht="15.75">
      <c r="A7" s="1647"/>
      <c r="B7" s="1647"/>
      <c r="C7" s="1647"/>
      <c r="D7" s="1647"/>
      <c r="E7" s="1647"/>
      <c r="F7" s="1647"/>
      <c r="G7" s="1647"/>
      <c r="H7" s="1647"/>
      <c r="I7" s="1647"/>
      <c r="J7" s="1647"/>
      <c r="K7" s="1647"/>
      <c r="L7" s="1647"/>
      <c r="M7" s="1647"/>
      <c r="N7" s="1647"/>
      <c r="O7" s="1647"/>
      <c r="P7" s="1647"/>
      <c r="Q7" s="1647"/>
      <c r="R7" s="1647"/>
      <c r="S7" s="1647"/>
    </row>
    <row r="8" spans="1:19" ht="13.5" thickBot="1">
      <c r="A8" s="1651"/>
      <c r="B8" s="1652"/>
      <c r="C8" s="1652"/>
      <c r="D8" s="1652"/>
      <c r="E8" s="1652"/>
      <c r="F8" s="1652"/>
      <c r="G8" s="1652"/>
      <c r="H8" s="1652"/>
      <c r="I8" s="1652"/>
      <c r="J8" s="1652"/>
      <c r="K8" s="1652"/>
      <c r="L8" s="1652"/>
      <c r="M8" s="1652"/>
      <c r="N8" s="1652"/>
      <c r="O8" s="1652"/>
      <c r="P8" s="1652"/>
      <c r="Q8" s="1652"/>
      <c r="R8" s="1652"/>
      <c r="S8" s="1652" t="s">
        <v>1304</v>
      </c>
    </row>
    <row r="9" spans="1:19" ht="12.75">
      <c r="A9" s="2009" t="s">
        <v>1305</v>
      </c>
      <c r="B9" s="2011" t="s">
        <v>85</v>
      </c>
      <c r="C9" s="2011"/>
      <c r="D9" s="2011" t="s">
        <v>671</v>
      </c>
      <c r="E9" s="2011"/>
      <c r="F9" s="2011" t="s">
        <v>672</v>
      </c>
      <c r="G9" s="2011"/>
      <c r="H9" s="2011" t="s">
        <v>673</v>
      </c>
      <c r="I9" s="2011"/>
      <c r="J9" s="2011" t="s">
        <v>1189</v>
      </c>
      <c r="K9" s="2011"/>
      <c r="L9" s="2007" t="s">
        <v>1158</v>
      </c>
      <c r="M9" s="2008"/>
      <c r="N9" s="2012" t="s">
        <v>675</v>
      </c>
      <c r="O9" s="2011"/>
      <c r="P9" s="2011" t="s">
        <v>676</v>
      </c>
      <c r="Q9" s="2013"/>
      <c r="R9" s="2007" t="s">
        <v>677</v>
      </c>
      <c r="S9" s="2008"/>
    </row>
    <row r="10" spans="1:19" ht="13.5" thickBot="1">
      <c r="A10" s="2010"/>
      <c r="B10" s="1654" t="s">
        <v>1306</v>
      </c>
      <c r="C10" s="1654" t="s">
        <v>1307</v>
      </c>
      <c r="D10" s="1654" t="s">
        <v>1306</v>
      </c>
      <c r="E10" s="1654" t="s">
        <v>1307</v>
      </c>
      <c r="F10" s="1654" t="s">
        <v>1306</v>
      </c>
      <c r="G10" s="1654" t="s">
        <v>1307</v>
      </c>
      <c r="H10" s="1654" t="s">
        <v>1306</v>
      </c>
      <c r="I10" s="1654" t="s">
        <v>1307</v>
      </c>
      <c r="J10" s="1654" t="s">
        <v>1306</v>
      </c>
      <c r="K10" s="1654" t="s">
        <v>1307</v>
      </c>
      <c r="L10" s="1655" t="s">
        <v>1306</v>
      </c>
      <c r="M10" s="1656" t="s">
        <v>1307</v>
      </c>
      <c r="N10" s="1653" t="s">
        <v>1306</v>
      </c>
      <c r="O10" s="1654" t="s">
        <v>1307</v>
      </c>
      <c r="P10" s="1654" t="s">
        <v>1306</v>
      </c>
      <c r="Q10" s="1657" t="s">
        <v>1307</v>
      </c>
      <c r="R10" s="1655" t="s">
        <v>1306</v>
      </c>
      <c r="S10" s="1656" t="s">
        <v>1307</v>
      </c>
    </row>
    <row r="11" spans="1:19" ht="12.75">
      <c r="A11" s="1658"/>
      <c r="B11" s="1659"/>
      <c r="C11" s="1659"/>
      <c r="D11" s="1659"/>
      <c r="E11" s="1659"/>
      <c r="F11" s="1659"/>
      <c r="G11" s="1659"/>
      <c r="H11" s="1659"/>
      <c r="I11" s="1659"/>
      <c r="J11" s="1659"/>
      <c r="K11" s="1659"/>
      <c r="L11" s="1660"/>
      <c r="M11" s="1661"/>
      <c r="N11" s="1662"/>
      <c r="O11" s="1659"/>
      <c r="P11" s="1659"/>
      <c r="Q11" s="1663"/>
      <c r="R11" s="1660"/>
      <c r="S11" s="1661"/>
    </row>
    <row r="12" spans="1:19" ht="12.75">
      <c r="A12" s="1664" t="s">
        <v>678</v>
      </c>
      <c r="B12" s="1665">
        <v>29714</v>
      </c>
      <c r="C12" s="1665">
        <v>817</v>
      </c>
      <c r="D12" s="1665">
        <v>4081</v>
      </c>
      <c r="E12" s="1665">
        <v>1015</v>
      </c>
      <c r="F12" s="1665">
        <v>690</v>
      </c>
      <c r="G12" s="1665">
        <v>222</v>
      </c>
      <c r="H12" s="1665">
        <v>4921</v>
      </c>
      <c r="I12" s="1665">
        <v>110</v>
      </c>
      <c r="J12" s="1665">
        <v>0</v>
      </c>
      <c r="K12" s="1665">
        <v>0</v>
      </c>
      <c r="L12" s="1666">
        <f>SUM(B12+D12+F12+H12+J12)</f>
        <v>39406</v>
      </c>
      <c r="M12" s="1667">
        <f>SUM(C12+E12+G12+I12+K12)</f>
        <v>2164</v>
      </c>
      <c r="N12" s="1668">
        <v>0</v>
      </c>
      <c r="O12" s="1665">
        <v>0</v>
      </c>
      <c r="P12" s="1665">
        <v>0</v>
      </c>
      <c r="Q12" s="1669">
        <v>0</v>
      </c>
      <c r="R12" s="1666">
        <v>56416</v>
      </c>
      <c r="S12" s="1667">
        <f aca="true" t="shared" si="0" ref="S12:S17">SUM(M12+O12+Q12)</f>
        <v>2164</v>
      </c>
    </row>
    <row r="13" spans="1:19" ht="22.5">
      <c r="A13" s="1664" t="s">
        <v>1308</v>
      </c>
      <c r="B13" s="1665">
        <v>4766834</v>
      </c>
      <c r="C13" s="1665">
        <v>3120593</v>
      </c>
      <c r="D13" s="1665">
        <v>0</v>
      </c>
      <c r="E13" s="1665">
        <v>0</v>
      </c>
      <c r="F13" s="1665">
        <v>0</v>
      </c>
      <c r="G13" s="1665">
        <v>0</v>
      </c>
      <c r="H13" s="1665">
        <v>0</v>
      </c>
      <c r="I13" s="1665">
        <v>0</v>
      </c>
      <c r="J13" s="1665">
        <v>0</v>
      </c>
      <c r="K13" s="1665">
        <v>0</v>
      </c>
      <c r="L13" s="1666">
        <f aca="true" t="shared" si="1" ref="L13:L19">SUM(B13+D13+F13+H13+J13)</f>
        <v>4766834</v>
      </c>
      <c r="M13" s="1667">
        <f aca="true" t="shared" si="2" ref="M13:M21">SUM(C13+E13+G13+I13+K13)</f>
        <v>3120593</v>
      </c>
      <c r="N13" s="1668">
        <v>0</v>
      </c>
      <c r="O13" s="1665">
        <v>0</v>
      </c>
      <c r="P13" s="1665">
        <v>0</v>
      </c>
      <c r="Q13" s="1669">
        <v>0</v>
      </c>
      <c r="R13" s="1666">
        <f>SUM(L13+N13+P13)</f>
        <v>4766834</v>
      </c>
      <c r="S13" s="1667">
        <f t="shared" si="0"/>
        <v>3120593</v>
      </c>
    </row>
    <row r="14" spans="1:19" ht="12.75">
      <c r="A14" s="1664" t="s">
        <v>1309</v>
      </c>
      <c r="B14" s="1665">
        <v>47591</v>
      </c>
      <c r="C14" s="1665">
        <v>22435</v>
      </c>
      <c r="D14" s="1665">
        <v>20055</v>
      </c>
      <c r="E14" s="1665">
        <v>4372</v>
      </c>
      <c r="F14" s="1665">
        <v>9943</v>
      </c>
      <c r="G14" s="1665">
        <v>3074</v>
      </c>
      <c r="H14" s="1665">
        <v>18735</v>
      </c>
      <c r="I14" s="1665">
        <v>2934</v>
      </c>
      <c r="J14" s="1665">
        <v>12146</v>
      </c>
      <c r="K14" s="1665">
        <v>2963</v>
      </c>
      <c r="L14" s="1666">
        <f t="shared" si="1"/>
        <v>108470</v>
      </c>
      <c r="M14" s="1667">
        <f t="shared" si="2"/>
        <v>35778</v>
      </c>
      <c r="N14" s="1668">
        <v>114</v>
      </c>
      <c r="O14" s="1665">
        <v>19</v>
      </c>
      <c r="P14" s="1665">
        <v>203</v>
      </c>
      <c r="Q14" s="1669">
        <v>131</v>
      </c>
      <c r="R14" s="1666">
        <f>SUM(L14+N14+P14)</f>
        <v>108787</v>
      </c>
      <c r="S14" s="1667">
        <f t="shared" si="0"/>
        <v>35928</v>
      </c>
    </row>
    <row r="15" spans="1:19" ht="12.75">
      <c r="A15" s="1664" t="s">
        <v>1310</v>
      </c>
      <c r="B15" s="1665">
        <v>123412</v>
      </c>
      <c r="C15" s="1665">
        <v>57775</v>
      </c>
      <c r="D15" s="1665">
        <v>150</v>
      </c>
      <c r="E15" s="1665">
        <v>131</v>
      </c>
      <c r="F15" s="1665">
        <v>5875</v>
      </c>
      <c r="G15" s="1665">
        <v>0</v>
      </c>
      <c r="H15" s="1665">
        <v>0</v>
      </c>
      <c r="I15" s="1665">
        <v>0</v>
      </c>
      <c r="J15" s="1665">
        <v>0</v>
      </c>
      <c r="K15" s="1665">
        <v>0</v>
      </c>
      <c r="L15" s="1666">
        <f t="shared" si="1"/>
        <v>129437</v>
      </c>
      <c r="M15" s="1667">
        <f t="shared" si="2"/>
        <v>57906</v>
      </c>
      <c r="N15" s="1668">
        <v>0</v>
      </c>
      <c r="O15" s="1665">
        <v>0</v>
      </c>
      <c r="P15" s="1665">
        <v>0</v>
      </c>
      <c r="Q15" s="1669">
        <v>0</v>
      </c>
      <c r="R15" s="1666">
        <f>SUM(L15+N15+P15)</f>
        <v>129437</v>
      </c>
      <c r="S15" s="1667">
        <f t="shared" si="0"/>
        <v>57906</v>
      </c>
    </row>
    <row r="16" spans="1:19" ht="22.5">
      <c r="A16" s="1664" t="s">
        <v>1311</v>
      </c>
      <c r="B16" s="1665">
        <v>339238</v>
      </c>
      <c r="C16" s="1665">
        <v>154932</v>
      </c>
      <c r="D16" s="1665">
        <v>0</v>
      </c>
      <c r="E16" s="1665">
        <v>0</v>
      </c>
      <c r="F16" s="1665">
        <v>0</v>
      </c>
      <c r="G16" s="1665">
        <v>0</v>
      </c>
      <c r="H16" s="1665">
        <v>0</v>
      </c>
      <c r="I16" s="1665">
        <v>0</v>
      </c>
      <c r="J16" s="1665">
        <v>0</v>
      </c>
      <c r="K16" s="1665">
        <v>0</v>
      </c>
      <c r="L16" s="1666">
        <f t="shared" si="1"/>
        <v>339238</v>
      </c>
      <c r="M16" s="1667">
        <f t="shared" si="2"/>
        <v>154932</v>
      </c>
      <c r="N16" s="1668">
        <v>0</v>
      </c>
      <c r="O16" s="1665">
        <v>0</v>
      </c>
      <c r="P16" s="1665">
        <v>0</v>
      </c>
      <c r="Q16" s="1669">
        <v>0</v>
      </c>
      <c r="R16" s="1666">
        <f>SUM(L16+N16+P16)</f>
        <v>339238</v>
      </c>
      <c r="S16" s="1667">
        <f t="shared" si="0"/>
        <v>154932</v>
      </c>
    </row>
    <row r="17" spans="1:19" ht="12.75">
      <c r="A17" s="1670" t="s">
        <v>1312</v>
      </c>
      <c r="B17" s="1671">
        <f aca="true" t="shared" si="3" ref="B17:K17">SUM(B12:B16)</f>
        <v>5306789</v>
      </c>
      <c r="C17" s="1671">
        <f t="shared" si="3"/>
        <v>3356552</v>
      </c>
      <c r="D17" s="1671">
        <f t="shared" si="3"/>
        <v>24286</v>
      </c>
      <c r="E17" s="1671">
        <f t="shared" si="3"/>
        <v>5518</v>
      </c>
      <c r="F17" s="1671">
        <f t="shared" si="3"/>
        <v>16508</v>
      </c>
      <c r="G17" s="1671">
        <f t="shared" si="3"/>
        <v>3296</v>
      </c>
      <c r="H17" s="1671">
        <f t="shared" si="3"/>
        <v>23656</v>
      </c>
      <c r="I17" s="1671">
        <f t="shared" si="3"/>
        <v>3044</v>
      </c>
      <c r="J17" s="1671">
        <f t="shared" si="3"/>
        <v>12146</v>
      </c>
      <c r="K17" s="1671">
        <f t="shared" si="3"/>
        <v>2963</v>
      </c>
      <c r="L17" s="1666">
        <f t="shared" si="1"/>
        <v>5383385</v>
      </c>
      <c r="M17" s="1667">
        <f t="shared" si="2"/>
        <v>3371373</v>
      </c>
      <c r="N17" s="1672">
        <f>SUM(N12:N16)</f>
        <v>114</v>
      </c>
      <c r="O17" s="1671">
        <f>SUM(O12:O16)</f>
        <v>19</v>
      </c>
      <c r="P17" s="1671">
        <f>SUM(P12:P16)</f>
        <v>203</v>
      </c>
      <c r="Q17" s="1673">
        <f>SUM(Q12:Q16)</f>
        <v>131</v>
      </c>
      <c r="R17" s="1666">
        <f>SUM(L17+N17+P17)</f>
        <v>5383702</v>
      </c>
      <c r="S17" s="1667">
        <f t="shared" si="0"/>
        <v>3371523</v>
      </c>
    </row>
    <row r="18" spans="1:19" ht="12.75">
      <c r="A18" s="1670"/>
      <c r="B18" s="1671"/>
      <c r="C18" s="1671"/>
      <c r="D18" s="1671"/>
      <c r="E18" s="1671"/>
      <c r="F18" s="1671"/>
      <c r="G18" s="1671"/>
      <c r="H18" s="1671"/>
      <c r="I18" s="1671"/>
      <c r="J18" s="1671"/>
      <c r="K18" s="1671"/>
      <c r="L18" s="1666"/>
      <c r="M18" s="1667"/>
      <c r="N18" s="1672"/>
      <c r="O18" s="1671"/>
      <c r="P18" s="1671"/>
      <c r="Q18" s="1673"/>
      <c r="R18" s="1666"/>
      <c r="S18" s="1667"/>
    </row>
    <row r="19" spans="1:19" ht="22.5">
      <c r="A19" s="1692" t="s">
        <v>1314</v>
      </c>
      <c r="B19" s="1671"/>
      <c r="C19" s="1671">
        <v>19272</v>
      </c>
      <c r="D19" s="1671"/>
      <c r="E19" s="1671"/>
      <c r="F19" s="1671"/>
      <c r="G19" s="1671"/>
      <c r="H19" s="1671"/>
      <c r="I19" s="1671"/>
      <c r="J19" s="1671"/>
      <c r="K19" s="1671"/>
      <c r="L19" s="1666">
        <f t="shared" si="1"/>
        <v>0</v>
      </c>
      <c r="M19" s="1667">
        <f t="shared" si="2"/>
        <v>19272</v>
      </c>
      <c r="N19" s="1672"/>
      <c r="O19" s="1671"/>
      <c r="P19" s="1671"/>
      <c r="Q19" s="1673"/>
      <c r="R19" s="1666">
        <f>SUM(L19+N19+P19)</f>
        <v>0</v>
      </c>
      <c r="S19" s="1667">
        <v>19272</v>
      </c>
    </row>
    <row r="20" spans="1:19" ht="13.5" thickBot="1">
      <c r="A20" s="1674"/>
      <c r="B20" s="1675"/>
      <c r="C20" s="1675"/>
      <c r="D20" s="1675"/>
      <c r="E20" s="1675"/>
      <c r="F20" s="1675"/>
      <c r="G20" s="1675"/>
      <c r="H20" s="1675"/>
      <c r="I20" s="1675"/>
      <c r="J20" s="1675"/>
      <c r="K20" s="1675"/>
      <c r="L20" s="1676"/>
      <c r="M20" s="1677"/>
      <c r="N20" s="1678"/>
      <c r="O20" s="1675"/>
      <c r="P20" s="1675"/>
      <c r="Q20" s="1679"/>
      <c r="R20" s="1676"/>
      <c r="S20" s="1680"/>
    </row>
    <row r="21" spans="1:19" ht="13.5" thickBot="1">
      <c r="A21" s="1681" t="s">
        <v>1313</v>
      </c>
      <c r="B21" s="1682">
        <f>SUM(B17:B20)</f>
        <v>5306789</v>
      </c>
      <c r="C21" s="1682">
        <f aca="true" t="shared" si="4" ref="C21:S21">SUM(C17:C20)</f>
        <v>3375824</v>
      </c>
      <c r="D21" s="1682">
        <f t="shared" si="4"/>
        <v>24286</v>
      </c>
      <c r="E21" s="1682">
        <f t="shared" si="4"/>
        <v>5518</v>
      </c>
      <c r="F21" s="1682">
        <f t="shared" si="4"/>
        <v>16508</v>
      </c>
      <c r="G21" s="1682">
        <f t="shared" si="4"/>
        <v>3296</v>
      </c>
      <c r="H21" s="1682">
        <f t="shared" si="4"/>
        <v>23656</v>
      </c>
      <c r="I21" s="1682">
        <f t="shared" si="4"/>
        <v>3044</v>
      </c>
      <c r="J21" s="1682">
        <f t="shared" si="4"/>
        <v>12146</v>
      </c>
      <c r="K21" s="1682">
        <f t="shared" si="4"/>
        <v>2963</v>
      </c>
      <c r="L21" s="1683">
        <f t="shared" si="4"/>
        <v>5383385</v>
      </c>
      <c r="M21" s="1684">
        <f t="shared" si="2"/>
        <v>3390645</v>
      </c>
      <c r="N21" s="1685">
        <f t="shared" si="4"/>
        <v>114</v>
      </c>
      <c r="O21" s="1682">
        <f t="shared" si="4"/>
        <v>19</v>
      </c>
      <c r="P21" s="1682">
        <f t="shared" si="4"/>
        <v>203</v>
      </c>
      <c r="Q21" s="1686">
        <f t="shared" si="4"/>
        <v>131</v>
      </c>
      <c r="R21" s="1683">
        <f t="shared" si="4"/>
        <v>5383702</v>
      </c>
      <c r="S21" s="1684">
        <f t="shared" si="4"/>
        <v>3390795</v>
      </c>
    </row>
    <row r="22" spans="1:19" ht="22.5">
      <c r="A22" s="1670" t="s">
        <v>1316</v>
      </c>
      <c r="B22" s="1665"/>
      <c r="C22" s="1665"/>
      <c r="D22" s="1665"/>
      <c r="E22" s="1665"/>
      <c r="F22" s="1665"/>
      <c r="G22" s="1665"/>
      <c r="H22" s="1665"/>
      <c r="I22" s="1665"/>
      <c r="J22" s="1665"/>
      <c r="K22" s="1665"/>
      <c r="L22" s="1666"/>
      <c r="M22" s="1667"/>
      <c r="N22" s="1668"/>
      <c r="O22" s="1665"/>
      <c r="P22" s="1665"/>
      <c r="Q22" s="1669"/>
      <c r="R22" s="1666"/>
      <c r="S22" s="1667"/>
    </row>
    <row r="23" spans="1:19" ht="12.75">
      <c r="A23" s="1664" t="s">
        <v>678</v>
      </c>
      <c r="B23" s="1665">
        <v>27854</v>
      </c>
      <c r="C23" s="1665"/>
      <c r="D23" s="1665">
        <v>763</v>
      </c>
      <c r="E23" s="1665"/>
      <c r="F23" s="1665">
        <v>367</v>
      </c>
      <c r="G23" s="1665"/>
      <c r="H23" s="1665">
        <v>281</v>
      </c>
      <c r="I23" s="1665"/>
      <c r="J23" s="1665">
        <v>0</v>
      </c>
      <c r="K23" s="1665"/>
      <c r="L23" s="1666">
        <f aca="true" t="shared" si="5" ref="L23:L28">SUM(B23+D23+F23+H23+J23)</f>
        <v>29265</v>
      </c>
      <c r="M23" s="1667">
        <v>0</v>
      </c>
      <c r="N23" s="1668">
        <v>0</v>
      </c>
      <c r="O23" s="1665"/>
      <c r="P23" s="1665">
        <v>0</v>
      </c>
      <c r="Q23" s="1669"/>
      <c r="R23" s="1666">
        <f aca="true" t="shared" si="6" ref="R23:S28">SUM(L23+N23+P23)</f>
        <v>29265</v>
      </c>
      <c r="S23" s="1667">
        <f t="shared" si="6"/>
        <v>0</v>
      </c>
    </row>
    <row r="24" spans="1:19" ht="22.5">
      <c r="A24" s="1664" t="s">
        <v>1308</v>
      </c>
      <c r="B24" s="1665">
        <v>127</v>
      </c>
      <c r="C24" s="1665"/>
      <c r="D24" s="1665">
        <v>0</v>
      </c>
      <c r="E24" s="1665"/>
      <c r="F24" s="1665">
        <v>0</v>
      </c>
      <c r="G24" s="1665"/>
      <c r="H24" s="1665">
        <v>0</v>
      </c>
      <c r="I24" s="1665"/>
      <c r="J24" s="1665">
        <v>0</v>
      </c>
      <c r="K24" s="1665"/>
      <c r="L24" s="1666">
        <f t="shared" si="5"/>
        <v>127</v>
      </c>
      <c r="M24" s="1667">
        <v>0</v>
      </c>
      <c r="N24" s="1668">
        <v>0</v>
      </c>
      <c r="O24" s="1665"/>
      <c r="P24" s="1665">
        <v>0</v>
      </c>
      <c r="Q24" s="1669"/>
      <c r="R24" s="1666">
        <f t="shared" si="6"/>
        <v>127</v>
      </c>
      <c r="S24" s="1667">
        <f t="shared" si="6"/>
        <v>0</v>
      </c>
    </row>
    <row r="25" spans="1:19" ht="12.75">
      <c r="A25" s="1664" t="s">
        <v>1309</v>
      </c>
      <c r="B25" s="1665">
        <v>17430</v>
      </c>
      <c r="C25" s="1665"/>
      <c r="D25" s="1665">
        <v>12272</v>
      </c>
      <c r="E25" s="1665"/>
      <c r="F25" s="1665">
        <v>0</v>
      </c>
      <c r="G25" s="1665"/>
      <c r="H25" s="1665">
        <v>6470</v>
      </c>
      <c r="I25" s="1665"/>
      <c r="J25" s="1665">
        <v>6212</v>
      </c>
      <c r="K25" s="1665"/>
      <c r="L25" s="1666">
        <f t="shared" si="5"/>
        <v>42384</v>
      </c>
      <c r="M25" s="1667">
        <v>0</v>
      </c>
      <c r="N25" s="1668">
        <v>419</v>
      </c>
      <c r="O25" s="1665"/>
      <c r="P25" s="1665">
        <v>0</v>
      </c>
      <c r="Q25" s="1669"/>
      <c r="R25" s="1666">
        <f t="shared" si="6"/>
        <v>42803</v>
      </c>
      <c r="S25" s="1667">
        <f t="shared" si="6"/>
        <v>0</v>
      </c>
    </row>
    <row r="26" spans="1:19" ht="12.75">
      <c r="A26" s="1664" t="s">
        <v>1310</v>
      </c>
      <c r="B26" s="1665">
        <v>17037</v>
      </c>
      <c r="C26" s="1665"/>
      <c r="D26" s="1665">
        <v>0</v>
      </c>
      <c r="E26" s="1665"/>
      <c r="F26" s="1665">
        <v>5875</v>
      </c>
      <c r="G26" s="1665"/>
      <c r="H26" s="1665">
        <v>0</v>
      </c>
      <c r="I26" s="1665"/>
      <c r="J26" s="1665">
        <v>0</v>
      </c>
      <c r="K26" s="1665"/>
      <c r="L26" s="1666">
        <f t="shared" si="5"/>
        <v>22912</v>
      </c>
      <c r="M26" s="1667">
        <v>0</v>
      </c>
      <c r="N26" s="1668">
        <v>0</v>
      </c>
      <c r="O26" s="1665"/>
      <c r="P26" s="1665">
        <v>0</v>
      </c>
      <c r="Q26" s="1669"/>
      <c r="R26" s="1666">
        <f t="shared" si="6"/>
        <v>22912</v>
      </c>
      <c r="S26" s="1667">
        <f t="shared" si="6"/>
        <v>0</v>
      </c>
    </row>
    <row r="27" spans="1:19" ht="23.25" thickBot="1">
      <c r="A27" s="1687" t="s">
        <v>1311</v>
      </c>
      <c r="B27" s="1688">
        <v>59830</v>
      </c>
      <c r="C27" s="1688"/>
      <c r="D27" s="1688">
        <v>0</v>
      </c>
      <c r="E27" s="1688"/>
      <c r="F27" s="1688">
        <v>0</v>
      </c>
      <c r="G27" s="1688"/>
      <c r="H27" s="1688">
        <v>0</v>
      </c>
      <c r="I27" s="1688"/>
      <c r="J27" s="1688">
        <v>0</v>
      </c>
      <c r="K27" s="1688"/>
      <c r="L27" s="1689">
        <f t="shared" si="5"/>
        <v>59830</v>
      </c>
      <c r="M27" s="1680">
        <v>0</v>
      </c>
      <c r="N27" s="1690">
        <v>0</v>
      </c>
      <c r="O27" s="1688"/>
      <c r="P27" s="1688">
        <v>0</v>
      </c>
      <c r="Q27" s="1691"/>
      <c r="R27" s="1676">
        <f t="shared" si="6"/>
        <v>59830</v>
      </c>
      <c r="S27" s="1680">
        <f t="shared" si="6"/>
        <v>0</v>
      </c>
    </row>
    <row r="28" spans="1:19" ht="23.25" thickBot="1">
      <c r="A28" s="1681" t="s">
        <v>1315</v>
      </c>
      <c r="B28" s="1682">
        <f aca="true" t="shared" si="7" ref="B28:K28">SUM(B23:B27)</f>
        <v>122278</v>
      </c>
      <c r="C28" s="1682">
        <f t="shared" si="7"/>
        <v>0</v>
      </c>
      <c r="D28" s="1682">
        <f t="shared" si="7"/>
        <v>13035</v>
      </c>
      <c r="E28" s="1682">
        <f t="shared" si="7"/>
        <v>0</v>
      </c>
      <c r="F28" s="1682">
        <f t="shared" si="7"/>
        <v>6242</v>
      </c>
      <c r="G28" s="1682">
        <f t="shared" si="7"/>
        <v>0</v>
      </c>
      <c r="H28" s="1682">
        <f t="shared" si="7"/>
        <v>6751</v>
      </c>
      <c r="I28" s="1682">
        <f t="shared" si="7"/>
        <v>0</v>
      </c>
      <c r="J28" s="1682">
        <f t="shared" si="7"/>
        <v>6212</v>
      </c>
      <c r="K28" s="1682">
        <f t="shared" si="7"/>
        <v>0</v>
      </c>
      <c r="L28" s="1683">
        <f t="shared" si="5"/>
        <v>154518</v>
      </c>
      <c r="M28" s="1684">
        <v>0</v>
      </c>
      <c r="N28" s="1685">
        <v>419</v>
      </c>
      <c r="O28" s="1682"/>
      <c r="P28" s="1682">
        <f>SUM(P23:P27)</f>
        <v>0</v>
      </c>
      <c r="Q28" s="1686">
        <f>SUM(Q23:Q27)</f>
        <v>0</v>
      </c>
      <c r="R28" s="1683">
        <f t="shared" si="6"/>
        <v>154937</v>
      </c>
      <c r="S28" s="1684">
        <f t="shared" si="6"/>
        <v>0</v>
      </c>
    </row>
    <row r="29" spans="1:10" ht="12.75">
      <c r="A29" s="1425"/>
      <c r="B29" s="1414"/>
      <c r="C29" s="1414"/>
      <c r="D29" s="1414"/>
      <c r="E29" s="1414"/>
      <c r="F29" s="1414"/>
      <c r="G29" s="1414"/>
      <c r="H29" s="1414"/>
      <c r="I29" s="1414"/>
      <c r="J29" s="1414"/>
    </row>
    <row r="30" spans="2:10" ht="12.75">
      <c r="B30" s="1424"/>
      <c r="C30" s="1424"/>
      <c r="D30" s="1424"/>
      <c r="E30" s="1424"/>
      <c r="F30" s="1424"/>
      <c r="G30" s="1424"/>
      <c r="H30" s="1424"/>
      <c r="I30" s="1424"/>
      <c r="J30" s="1424"/>
    </row>
    <row r="31" spans="2:10" ht="12.75">
      <c r="B31" s="1413"/>
      <c r="C31" s="1413"/>
      <c r="D31" s="1413"/>
      <c r="E31" s="1413"/>
      <c r="F31" s="1413"/>
      <c r="G31" s="1413"/>
      <c r="H31" s="1415"/>
      <c r="I31" s="1415"/>
      <c r="J31" s="1414"/>
    </row>
    <row r="36" spans="2:4" ht="12.75">
      <c r="B36" s="1425"/>
      <c r="C36" s="1425"/>
      <c r="D36" s="1425"/>
    </row>
    <row r="37" spans="1:4" ht="12.75">
      <c r="A37" s="1428"/>
      <c r="B37" s="1424"/>
      <c r="C37" s="1424"/>
      <c r="D37" s="1414"/>
    </row>
    <row r="38" spans="2:4" ht="12.75">
      <c r="B38" s="1424"/>
      <c r="C38" s="1424"/>
      <c r="D38" s="1414"/>
    </row>
    <row r="39" spans="2:4" ht="12.75">
      <c r="B39" s="1424"/>
      <c r="C39" s="1424"/>
      <c r="D39" s="1414"/>
    </row>
    <row r="40" spans="2:4" ht="12.75">
      <c r="B40" s="1424"/>
      <c r="C40" s="1424"/>
      <c r="D40" s="1414"/>
    </row>
    <row r="41" spans="1:4" ht="12.75">
      <c r="A41" s="1428"/>
      <c r="B41" s="1424"/>
      <c r="C41" s="1424"/>
      <c r="D41" s="1414"/>
    </row>
    <row r="42" spans="1:4" ht="12.75">
      <c r="A42" s="1412"/>
      <c r="B42" s="1424"/>
      <c r="C42" s="1424"/>
      <c r="D42" s="1424"/>
    </row>
    <row r="43" spans="2:4" ht="12.75">
      <c r="B43" s="1424"/>
      <c r="C43" s="1424"/>
      <c r="D43" s="1424"/>
    </row>
    <row r="44" spans="1:4" ht="12.75">
      <c r="A44" s="1412"/>
      <c r="B44" s="1414"/>
      <c r="C44" s="1414"/>
      <c r="D44" s="1414"/>
    </row>
    <row r="46" ht="12.75">
      <c r="A46" s="1412"/>
    </row>
    <row r="48" ht="12.75">
      <c r="A48" s="1412"/>
    </row>
    <row r="50" ht="12.75">
      <c r="A50" s="1412"/>
    </row>
  </sheetData>
  <sheetProtection/>
  <mergeCells count="13">
    <mergeCell ref="L9:M9"/>
    <mergeCell ref="N9:O9"/>
    <mergeCell ref="P9:Q9"/>
    <mergeCell ref="R9:S9"/>
    <mergeCell ref="A1:G1"/>
    <mergeCell ref="A4:S4"/>
    <mergeCell ref="A6:S6"/>
    <mergeCell ref="A9:A10"/>
    <mergeCell ref="B9:C9"/>
    <mergeCell ref="D9:E9"/>
    <mergeCell ref="F9:G9"/>
    <mergeCell ref="H9:I9"/>
    <mergeCell ref="J9:K9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4">
      <selection activeCell="B2" sqref="B2"/>
    </sheetView>
  </sheetViews>
  <sheetFormatPr defaultColWidth="9.140625" defaultRowHeight="12.75"/>
  <cols>
    <col min="2" max="2" width="35.8515625" style="0" customWidth="1"/>
    <col min="3" max="3" width="13.7109375" style="0" customWidth="1"/>
    <col min="4" max="4" width="14.28125" style="338" customWidth="1"/>
    <col min="5" max="5" width="14.8515625" style="0" bestFit="1" customWidth="1"/>
    <col min="6" max="6" width="13.8515625" style="0" bestFit="1" customWidth="1"/>
    <col min="7" max="7" width="11.57421875" style="0" customWidth="1"/>
  </cols>
  <sheetData>
    <row r="1" spans="2:3" ht="12.75">
      <c r="B1" s="79" t="s">
        <v>881</v>
      </c>
      <c r="C1" s="79"/>
    </row>
    <row r="2" spans="2:3" ht="15">
      <c r="B2" s="18"/>
      <c r="C2" s="18"/>
    </row>
    <row r="3" spans="2:6" ht="15.75">
      <c r="B3" s="1871" t="s">
        <v>1451</v>
      </c>
      <c r="C3" s="1871"/>
      <c r="D3" s="1871"/>
      <c r="E3" s="1871"/>
      <c r="F3" s="1871"/>
    </row>
    <row r="4" spans="2:6" ht="15.75">
      <c r="B4" s="1871" t="s">
        <v>70</v>
      </c>
      <c r="C4" s="1871"/>
      <c r="D4" s="1871"/>
      <c r="E4" s="1871"/>
      <c r="F4" s="1871"/>
    </row>
    <row r="5" spans="1:3" ht="15">
      <c r="A5" s="735"/>
      <c r="B5" s="1870"/>
      <c r="C5" s="1870"/>
    </row>
    <row r="6" spans="2:3" ht="14.25">
      <c r="B6" s="19"/>
      <c r="C6" s="19"/>
    </row>
    <row r="7" spans="2:6" ht="15.75" thickBot="1">
      <c r="B7" s="20" t="s">
        <v>1152</v>
      </c>
      <c r="C7" s="19"/>
      <c r="E7" s="1872" t="s">
        <v>1151</v>
      </c>
      <c r="F7" s="1872"/>
    </row>
    <row r="8" spans="2:6" ht="24.75" customHeight="1" thickBot="1">
      <c r="B8" s="120" t="s">
        <v>1153</v>
      </c>
      <c r="C8" s="104" t="s">
        <v>93</v>
      </c>
      <c r="D8" s="385" t="s">
        <v>1019</v>
      </c>
      <c r="E8" s="964" t="s">
        <v>1126</v>
      </c>
      <c r="F8" s="986" t="s">
        <v>1269</v>
      </c>
    </row>
    <row r="9" spans="2:6" ht="12.75">
      <c r="B9" s="91" t="s">
        <v>1154</v>
      </c>
      <c r="C9" s="121">
        <f>SUM('[1]2_mell'!C9)</f>
        <v>40217</v>
      </c>
      <c r="D9" s="258">
        <v>51963</v>
      </c>
      <c r="E9" s="966">
        <v>55085</v>
      </c>
      <c r="F9" s="968">
        <f>SUM(E9/D9)*100</f>
        <v>106.00812116313531</v>
      </c>
    </row>
    <row r="10" spans="2:6" ht="12.75">
      <c r="B10" s="92" t="s">
        <v>1454</v>
      </c>
      <c r="C10" s="122">
        <v>189700</v>
      </c>
      <c r="D10" s="259">
        <v>250912</v>
      </c>
      <c r="E10" s="970">
        <v>251626</v>
      </c>
      <c r="F10" s="968">
        <f aca="true" t="shared" si="0" ref="F10:F39">SUM(E10/D10)*100</f>
        <v>100.28456191812269</v>
      </c>
    </row>
    <row r="11" spans="2:6" ht="12.75">
      <c r="B11" s="92" t="s">
        <v>1284</v>
      </c>
      <c r="C11" s="122">
        <v>32000</v>
      </c>
      <c r="D11" s="259">
        <v>32907</v>
      </c>
      <c r="E11" s="970">
        <v>32907</v>
      </c>
      <c r="F11" s="968">
        <f t="shared" si="0"/>
        <v>100</v>
      </c>
    </row>
    <row r="12" spans="2:6" ht="12.75">
      <c r="B12" s="165" t="s">
        <v>141</v>
      </c>
      <c r="C12" s="363">
        <v>118507</v>
      </c>
      <c r="D12" s="386">
        <v>118507</v>
      </c>
      <c r="E12" s="970">
        <v>118507</v>
      </c>
      <c r="F12" s="968">
        <f t="shared" si="0"/>
        <v>100</v>
      </c>
    </row>
    <row r="13" spans="2:7" ht="12.75">
      <c r="B13" s="165" t="s">
        <v>71</v>
      </c>
      <c r="C13" s="332">
        <v>78372</v>
      </c>
      <c r="D13" s="387">
        <v>83398</v>
      </c>
      <c r="E13" s="970">
        <v>83398</v>
      </c>
      <c r="F13" s="968">
        <f t="shared" si="0"/>
        <v>100</v>
      </c>
      <c r="G13" t="s">
        <v>971</v>
      </c>
    </row>
    <row r="14" spans="2:6" ht="12.75">
      <c r="B14" s="166" t="s">
        <v>72</v>
      </c>
      <c r="C14" s="332">
        <v>54383</v>
      </c>
      <c r="D14" s="387">
        <v>53567</v>
      </c>
      <c r="E14" s="970">
        <v>53567</v>
      </c>
      <c r="F14" s="968">
        <f t="shared" si="0"/>
        <v>100</v>
      </c>
    </row>
    <row r="15" spans="2:6" ht="12.75">
      <c r="B15" s="166" t="s">
        <v>1471</v>
      </c>
      <c r="C15" s="332">
        <v>8721</v>
      </c>
      <c r="D15" s="387">
        <v>8721</v>
      </c>
      <c r="E15" s="970">
        <v>8721</v>
      </c>
      <c r="F15" s="968">
        <f t="shared" si="0"/>
        <v>100</v>
      </c>
    </row>
    <row r="16" spans="2:6" ht="12.75">
      <c r="B16" s="166" t="s">
        <v>885</v>
      </c>
      <c r="C16" s="266"/>
      <c r="D16" s="269">
        <v>9069</v>
      </c>
      <c r="E16" s="970">
        <v>9069</v>
      </c>
      <c r="F16" s="968">
        <f t="shared" si="0"/>
        <v>100</v>
      </c>
    </row>
    <row r="17" spans="2:6" ht="12.75">
      <c r="B17" s="165" t="s">
        <v>132</v>
      </c>
      <c r="C17" s="332"/>
      <c r="D17" s="387">
        <v>52298</v>
      </c>
      <c r="E17" s="972">
        <v>52298</v>
      </c>
      <c r="F17" s="968">
        <f t="shared" si="0"/>
        <v>100</v>
      </c>
    </row>
    <row r="18" spans="2:7" ht="12.75">
      <c r="B18" s="324" t="s">
        <v>86</v>
      </c>
      <c r="C18" s="266">
        <v>4239</v>
      </c>
      <c r="D18" s="269">
        <v>4948</v>
      </c>
      <c r="E18" s="970">
        <v>4948</v>
      </c>
      <c r="F18" s="968">
        <f t="shared" si="0"/>
        <v>100</v>
      </c>
      <c r="G18" s="6"/>
    </row>
    <row r="19" spans="2:6" ht="12.75">
      <c r="B19" s="324" t="s">
        <v>92</v>
      </c>
      <c r="C19" s="266"/>
      <c r="D19" s="269">
        <v>12720</v>
      </c>
      <c r="E19" s="970">
        <v>12720</v>
      </c>
      <c r="F19" s="968">
        <f t="shared" si="0"/>
        <v>100</v>
      </c>
    </row>
    <row r="20" spans="2:7" ht="12.75">
      <c r="B20" s="324" t="s">
        <v>172</v>
      </c>
      <c r="C20" s="266">
        <v>0</v>
      </c>
      <c r="D20" s="269">
        <v>18281</v>
      </c>
      <c r="E20" s="970">
        <v>18281</v>
      </c>
      <c r="F20" s="968">
        <v>0</v>
      </c>
      <c r="G20" s="338"/>
    </row>
    <row r="21" spans="2:6" ht="12.75">
      <c r="B21" s="114" t="s">
        <v>1285</v>
      </c>
      <c r="C21" s="266">
        <v>0</v>
      </c>
      <c r="D21" s="269">
        <v>0</v>
      </c>
      <c r="E21" s="970">
        <v>0</v>
      </c>
      <c r="F21" s="968">
        <v>0</v>
      </c>
    </row>
    <row r="22" spans="2:6" ht="12.75">
      <c r="B22" s="92" t="s">
        <v>1258</v>
      </c>
      <c r="C22" s="87">
        <v>1500</v>
      </c>
      <c r="D22" s="253">
        <v>1500</v>
      </c>
      <c r="E22" s="970">
        <v>4661</v>
      </c>
      <c r="F22" s="968">
        <f t="shared" si="0"/>
        <v>310.73333333333335</v>
      </c>
    </row>
    <row r="23" spans="2:6" ht="12.75">
      <c r="B23" s="92" t="s">
        <v>1160</v>
      </c>
      <c r="C23" s="122">
        <v>0</v>
      </c>
      <c r="D23" s="259">
        <v>0</v>
      </c>
      <c r="E23" s="970"/>
      <c r="F23" s="968">
        <v>0</v>
      </c>
    </row>
    <row r="24" spans="2:6" ht="12.75">
      <c r="B24" s="92" t="s">
        <v>1287</v>
      </c>
      <c r="C24" s="122">
        <v>131153</v>
      </c>
      <c r="D24" s="259">
        <v>91093</v>
      </c>
      <c r="E24" s="970">
        <v>91915</v>
      </c>
      <c r="F24" s="968">
        <f t="shared" si="0"/>
        <v>100.90237449639379</v>
      </c>
    </row>
    <row r="25" spans="2:6" ht="12.75">
      <c r="B25" s="92" t="s">
        <v>1286</v>
      </c>
      <c r="C25" s="122">
        <v>0</v>
      </c>
      <c r="D25" s="259">
        <v>0</v>
      </c>
      <c r="E25" s="970"/>
      <c r="F25" s="968">
        <v>0</v>
      </c>
    </row>
    <row r="26" spans="2:6" ht="12.75">
      <c r="B26" s="92" t="s">
        <v>1463</v>
      </c>
      <c r="C26" s="122">
        <v>0</v>
      </c>
      <c r="D26" s="259">
        <v>0</v>
      </c>
      <c r="E26" s="970"/>
      <c r="F26" s="968">
        <v>0</v>
      </c>
    </row>
    <row r="27" spans="2:7" ht="12.75">
      <c r="B27" s="92" t="s">
        <v>1287</v>
      </c>
      <c r="C27" s="122">
        <v>0</v>
      </c>
      <c r="D27" s="259">
        <v>136</v>
      </c>
      <c r="E27" s="970">
        <v>136</v>
      </c>
      <c r="F27" s="968">
        <f t="shared" si="0"/>
        <v>100</v>
      </c>
      <c r="G27" t="s">
        <v>971</v>
      </c>
    </row>
    <row r="28" spans="2:6" ht="12.75">
      <c r="B28" s="92" t="s">
        <v>1286</v>
      </c>
      <c r="C28" s="122">
        <v>0</v>
      </c>
      <c r="D28" s="259">
        <v>2086</v>
      </c>
      <c r="E28" s="970">
        <v>2086</v>
      </c>
      <c r="F28" s="968">
        <f t="shared" si="0"/>
        <v>100</v>
      </c>
    </row>
    <row r="29" spans="2:6" ht="12.75">
      <c r="B29" s="92" t="s">
        <v>170</v>
      </c>
      <c r="C29" s="123">
        <v>0</v>
      </c>
      <c r="D29" s="260">
        <v>20000</v>
      </c>
      <c r="E29" s="970">
        <v>20000</v>
      </c>
      <c r="F29" s="968">
        <f t="shared" si="0"/>
        <v>100</v>
      </c>
    </row>
    <row r="30" spans="2:6" ht="25.5">
      <c r="B30" s="124" t="s">
        <v>103</v>
      </c>
      <c r="C30" s="122">
        <f>SUM('[1]6_mell'!F22)</f>
        <v>52335</v>
      </c>
      <c r="D30" s="259">
        <v>151827</v>
      </c>
      <c r="E30" s="423">
        <v>151827</v>
      </c>
      <c r="F30" s="968">
        <f t="shared" si="0"/>
        <v>100</v>
      </c>
    </row>
    <row r="31" spans="2:6" ht="13.5" thickBot="1">
      <c r="B31" s="124" t="s">
        <v>87</v>
      </c>
      <c r="C31" s="123"/>
      <c r="D31" s="260"/>
      <c r="E31" s="256">
        <v>3548</v>
      </c>
      <c r="F31" s="975">
        <v>0</v>
      </c>
    </row>
    <row r="32" spans="2:6" ht="13.5" thickBot="1">
      <c r="B32" s="71" t="s">
        <v>177</v>
      </c>
      <c r="C32" s="71">
        <f>SUM(C9:C31)</f>
        <v>711127</v>
      </c>
      <c r="D32" s="89">
        <f>SUM(D9:D31)</f>
        <v>963933</v>
      </c>
      <c r="E32" s="89">
        <f>SUM(E9:E31)</f>
        <v>975300</v>
      </c>
      <c r="F32" s="1013">
        <f t="shared" si="0"/>
        <v>101.17923133661779</v>
      </c>
    </row>
    <row r="33" spans="2:6" s="63" customFormat="1" ht="12.75">
      <c r="B33" s="458" t="s">
        <v>1036</v>
      </c>
      <c r="C33" s="458">
        <v>430</v>
      </c>
      <c r="D33" s="773">
        <v>1300</v>
      </c>
      <c r="E33" s="773">
        <v>1300</v>
      </c>
      <c r="F33" s="1015">
        <f t="shared" si="0"/>
        <v>100</v>
      </c>
    </row>
    <row r="34" spans="2:6" s="63" customFormat="1" ht="12.75">
      <c r="B34" s="86" t="s">
        <v>1037</v>
      </c>
      <c r="C34" s="86"/>
      <c r="D34" s="252">
        <v>11</v>
      </c>
      <c r="E34" s="252">
        <v>11</v>
      </c>
      <c r="F34" s="968"/>
    </row>
    <row r="35" spans="2:6" s="63" customFormat="1" ht="13.5" thickBot="1">
      <c r="B35" s="80" t="s">
        <v>104</v>
      </c>
      <c r="C35" s="80">
        <v>0</v>
      </c>
      <c r="D35" s="256">
        <v>609</v>
      </c>
      <c r="E35" s="797">
        <v>609</v>
      </c>
      <c r="F35" s="975">
        <f t="shared" si="0"/>
        <v>100</v>
      </c>
    </row>
    <row r="36" spans="2:6" s="63" customFormat="1" ht="13.5" thickBot="1">
      <c r="B36" s="125" t="s">
        <v>1455</v>
      </c>
      <c r="C36" s="448">
        <f>SUM(C32:C33)</f>
        <v>711557</v>
      </c>
      <c r="D36" s="89">
        <f>SUM(D32:D35)</f>
        <v>965853</v>
      </c>
      <c r="E36" s="89">
        <f>SUM(E32:E35)</f>
        <v>977220</v>
      </c>
      <c r="F36" s="1013">
        <f t="shared" si="0"/>
        <v>101.17688716605943</v>
      </c>
    </row>
    <row r="37" spans="2:6" s="63" customFormat="1" ht="12.75">
      <c r="B37" s="1181" t="s">
        <v>171</v>
      </c>
      <c r="C37" s="965"/>
      <c r="D37" s="1176"/>
      <c r="E37" s="1183">
        <v>-380</v>
      </c>
      <c r="F37" s="1015">
        <v>0</v>
      </c>
    </row>
    <row r="38" spans="2:6" s="336" customFormat="1" ht="13.5" thickBot="1">
      <c r="B38" s="1178" t="s">
        <v>178</v>
      </c>
      <c r="C38" s="1179">
        <v>306920</v>
      </c>
      <c r="D38" s="1180">
        <v>327457</v>
      </c>
      <c r="E38" s="1180">
        <v>313909</v>
      </c>
      <c r="F38" s="975">
        <f t="shared" si="0"/>
        <v>95.86266288398171</v>
      </c>
    </row>
    <row r="39" spans="1:11" ht="15.75" thickBot="1">
      <c r="A39" s="63"/>
      <c r="B39" s="451" t="s">
        <v>1257</v>
      </c>
      <c r="C39" s="448">
        <f>SUM(C36:C38)</f>
        <v>1018477</v>
      </c>
      <c r="D39" s="89">
        <f>SUM(D36:D38)</f>
        <v>1293310</v>
      </c>
      <c r="E39" s="89">
        <f>SUM(E36:E38)</f>
        <v>1290749</v>
      </c>
      <c r="F39" s="976">
        <f t="shared" si="0"/>
        <v>99.8019809635741</v>
      </c>
      <c r="G39" s="63"/>
      <c r="H39" s="63"/>
      <c r="I39" s="63"/>
      <c r="J39" s="63"/>
      <c r="K39" s="63"/>
    </row>
    <row r="40" spans="2:4" ht="12.75">
      <c r="B40" s="79"/>
      <c r="C40" s="79"/>
      <c r="D40" s="79"/>
    </row>
    <row r="41" spans="1:11" s="105" customFormat="1" ht="27" customHeight="1" thickBot="1">
      <c r="A41"/>
      <c r="B41" s="66" t="s">
        <v>1156</v>
      </c>
      <c r="C41" s="79"/>
      <c r="D41" s="98"/>
      <c r="E41"/>
      <c r="F41"/>
      <c r="G41"/>
      <c r="H41"/>
      <c r="I41"/>
      <c r="J41"/>
      <c r="K41"/>
    </row>
    <row r="42" spans="1:11" ht="26.25" thickBot="1">
      <c r="A42" s="105"/>
      <c r="B42" s="120" t="s">
        <v>1157</v>
      </c>
      <c r="C42" s="104" t="s">
        <v>1522</v>
      </c>
      <c r="D42" s="963" t="s">
        <v>1020</v>
      </c>
      <c r="E42" s="964" t="s">
        <v>1126</v>
      </c>
      <c r="F42" s="986" t="s">
        <v>1269</v>
      </c>
      <c r="G42" s="105" t="s">
        <v>1038</v>
      </c>
      <c r="H42" s="105"/>
      <c r="I42" s="105"/>
      <c r="J42" s="105"/>
      <c r="K42" s="105"/>
    </row>
    <row r="43" spans="2:6" ht="12.75">
      <c r="B43" s="91" t="s">
        <v>1288</v>
      </c>
      <c r="C43" s="365">
        <f>SUM('[1]6_mell'!B39)</f>
        <v>236934</v>
      </c>
      <c r="D43" s="388">
        <v>256272</v>
      </c>
      <c r="E43" s="967">
        <v>250759</v>
      </c>
      <c r="F43" s="1015">
        <f>SUM(E43/D43)*100</f>
        <v>97.84877005681464</v>
      </c>
    </row>
    <row r="44" spans="2:8" ht="12.75">
      <c r="B44" s="92" t="s">
        <v>1289</v>
      </c>
      <c r="C44" s="366">
        <f>SUM('[1]6_mell'!F39)</f>
        <v>58751</v>
      </c>
      <c r="D44" s="389">
        <v>62054</v>
      </c>
      <c r="E44" s="970">
        <v>59517</v>
      </c>
      <c r="F44" s="968">
        <f aca="true" t="shared" si="1" ref="F44:F64">SUM(E44/D44)*100</f>
        <v>95.91162535855867</v>
      </c>
      <c r="G44" t="s">
        <v>1039</v>
      </c>
      <c r="H44">
        <v>59595</v>
      </c>
    </row>
    <row r="45" spans="2:8" ht="12.75">
      <c r="B45" s="92" t="s">
        <v>1290</v>
      </c>
      <c r="C45" s="366">
        <f>SUM('[1]6_mell'!J39)</f>
        <v>204272</v>
      </c>
      <c r="D45" s="389">
        <v>243417</v>
      </c>
      <c r="E45" s="970">
        <v>230166</v>
      </c>
      <c r="F45" s="968">
        <f t="shared" si="1"/>
        <v>94.55625531495335</v>
      </c>
      <c r="G45" t="s">
        <v>1040</v>
      </c>
      <c r="H45">
        <v>231664</v>
      </c>
    </row>
    <row r="46" spans="2:6" ht="12.75">
      <c r="B46" s="92" t="s">
        <v>1196</v>
      </c>
      <c r="C46" s="366">
        <v>34378</v>
      </c>
      <c r="D46" s="389">
        <v>64596</v>
      </c>
      <c r="E46" s="970">
        <v>50922</v>
      </c>
      <c r="F46" s="968">
        <f t="shared" si="1"/>
        <v>78.8315065948356</v>
      </c>
    </row>
    <row r="47" spans="2:6" ht="12.75">
      <c r="B47" s="93" t="s">
        <v>1199</v>
      </c>
      <c r="C47" s="366">
        <v>90180</v>
      </c>
      <c r="D47" s="389">
        <v>68905</v>
      </c>
      <c r="E47" s="970">
        <v>68203</v>
      </c>
      <c r="F47" s="968">
        <f t="shared" si="1"/>
        <v>98.98120600827227</v>
      </c>
    </row>
    <row r="48" spans="2:7" ht="13.5" thickBot="1">
      <c r="B48" s="93" t="s">
        <v>1469</v>
      </c>
      <c r="C48" s="88">
        <v>90</v>
      </c>
      <c r="D48" s="254">
        <v>14351</v>
      </c>
      <c r="E48" s="970"/>
      <c r="F48" s="975">
        <f t="shared" si="1"/>
        <v>0</v>
      </c>
      <c r="G48" t="s">
        <v>971</v>
      </c>
    </row>
    <row r="49" spans="2:6" ht="13.5" thickBot="1">
      <c r="B49" s="125" t="s">
        <v>1291</v>
      </c>
      <c r="C49" s="71">
        <f>SUM(C43:C48)</f>
        <v>624605</v>
      </c>
      <c r="D49" s="89">
        <f>SUM(D43:D48)</f>
        <v>709595</v>
      </c>
      <c r="E49" s="449">
        <f>SUM(E43:E48)</f>
        <v>659567</v>
      </c>
      <c r="F49" s="976">
        <f t="shared" si="1"/>
        <v>92.94978121322727</v>
      </c>
    </row>
    <row r="50" spans="2:8" ht="12.75">
      <c r="B50" s="91" t="s">
        <v>1292</v>
      </c>
      <c r="C50" s="86">
        <f>SUM('[1]8_mell'!B11)</f>
        <v>8000</v>
      </c>
      <c r="D50" s="252">
        <v>27519</v>
      </c>
      <c r="E50" s="970">
        <v>19212</v>
      </c>
      <c r="F50" s="968">
        <f t="shared" si="1"/>
        <v>69.81358334241796</v>
      </c>
      <c r="G50" t="s">
        <v>1041</v>
      </c>
      <c r="H50">
        <v>27589</v>
      </c>
    </row>
    <row r="51" spans="2:8" ht="12.75">
      <c r="B51" s="92" t="s">
        <v>1293</v>
      </c>
      <c r="C51" s="87">
        <f>SUM('[1]8_mell'!B36)</f>
        <v>67238</v>
      </c>
      <c r="D51" s="253">
        <v>111465</v>
      </c>
      <c r="E51" s="972">
        <v>25093</v>
      </c>
      <c r="F51" s="968">
        <f t="shared" si="1"/>
        <v>22.51199928228592</v>
      </c>
      <c r="G51" t="s">
        <v>1042</v>
      </c>
      <c r="H51">
        <v>19282</v>
      </c>
    </row>
    <row r="52" spans="2:6" ht="12.75">
      <c r="B52" s="92" t="s">
        <v>1196</v>
      </c>
      <c r="C52" s="87">
        <v>0</v>
      </c>
      <c r="D52" s="253"/>
      <c r="E52" s="970"/>
      <c r="F52" s="968">
        <v>0</v>
      </c>
    </row>
    <row r="53" spans="2:6" ht="12.75">
      <c r="B53" s="92" t="s">
        <v>140</v>
      </c>
      <c r="C53" s="87">
        <v>0</v>
      </c>
      <c r="D53" s="253"/>
      <c r="E53" s="970"/>
      <c r="F53" s="968">
        <v>0</v>
      </c>
    </row>
    <row r="54" spans="2:6" ht="12.75">
      <c r="B54" s="92" t="s">
        <v>175</v>
      </c>
      <c r="C54" s="87">
        <v>0</v>
      </c>
      <c r="D54" s="253">
        <v>41500</v>
      </c>
      <c r="E54" s="970">
        <v>41500</v>
      </c>
      <c r="F54" s="968">
        <f>SUM(E54/D54)*100</f>
        <v>100</v>
      </c>
    </row>
    <row r="55" spans="2:6" ht="12.75">
      <c r="B55" s="92" t="s">
        <v>1089</v>
      </c>
      <c r="C55" s="87"/>
      <c r="D55" s="253">
        <v>2500</v>
      </c>
      <c r="E55" s="970">
        <v>2500</v>
      </c>
      <c r="F55" s="968">
        <f t="shared" si="1"/>
        <v>100</v>
      </c>
    </row>
    <row r="56" spans="2:6" ht="12.75">
      <c r="B56" s="92" t="s">
        <v>1294</v>
      </c>
      <c r="C56" s="366">
        <v>0</v>
      </c>
      <c r="D56" s="389"/>
      <c r="E56" s="970"/>
      <c r="F56" s="968">
        <v>0</v>
      </c>
    </row>
    <row r="57" spans="2:6" ht="13.5" thickBot="1">
      <c r="B57" s="93" t="s">
        <v>1447</v>
      </c>
      <c r="C57" s="367">
        <f>SUM('[1]6_mell'!J51)</f>
        <v>11284</v>
      </c>
      <c r="D57" s="390">
        <v>71354</v>
      </c>
      <c r="E57" s="970"/>
      <c r="F57" s="968">
        <f t="shared" si="1"/>
        <v>0</v>
      </c>
    </row>
    <row r="58" spans="1:11" s="63" customFormat="1" ht="13.5" thickBot="1">
      <c r="A58"/>
      <c r="B58" s="125" t="s">
        <v>1448</v>
      </c>
      <c r="C58" s="71">
        <f>SUM(C50:C57)</f>
        <v>86522</v>
      </c>
      <c r="D58" s="89">
        <f>SUM(D50:D57)</f>
        <v>254338</v>
      </c>
      <c r="E58" s="449">
        <f>SUM(E50:E57)</f>
        <v>88305</v>
      </c>
      <c r="F58" s="976">
        <f t="shared" si="1"/>
        <v>34.71954643034073</v>
      </c>
      <c r="G58"/>
      <c r="H58"/>
      <c r="I58"/>
      <c r="J58"/>
      <c r="K58"/>
    </row>
    <row r="59" spans="2:6" s="63" customFormat="1" ht="13.5" thickBot="1">
      <c r="B59" s="125" t="s">
        <v>177</v>
      </c>
      <c r="C59" s="334">
        <f>SUM(C49+C58)</f>
        <v>711127</v>
      </c>
      <c r="D59" s="408">
        <f>SUM(D49+D58)</f>
        <v>963933</v>
      </c>
      <c r="E59" s="420">
        <f>SUM(E49+E58)</f>
        <v>747872</v>
      </c>
      <c r="F59" s="976">
        <f t="shared" si="1"/>
        <v>77.58547533905364</v>
      </c>
    </row>
    <row r="60" spans="2:6" s="63" customFormat="1" ht="13.5" thickBot="1">
      <c r="B60" s="95" t="s">
        <v>76</v>
      </c>
      <c r="C60" s="80">
        <v>430</v>
      </c>
      <c r="D60" s="256">
        <v>1920</v>
      </c>
      <c r="E60" s="970">
        <v>1646</v>
      </c>
      <c r="F60" s="968">
        <f t="shared" si="1"/>
        <v>85.72916666666667</v>
      </c>
    </row>
    <row r="61" spans="1:11" ht="13.5" thickBot="1">
      <c r="A61" s="63"/>
      <c r="B61" s="447" t="s">
        <v>1455</v>
      </c>
      <c r="C61" s="453">
        <f>SUM(C59:C60)</f>
        <v>711557</v>
      </c>
      <c r="D61" s="454">
        <f>SUM(D59:D60)</f>
        <v>965853</v>
      </c>
      <c r="E61" s="420">
        <f>SUM(E59:E60)</f>
        <v>749518</v>
      </c>
      <c r="F61" s="976">
        <f t="shared" si="1"/>
        <v>77.60166402133657</v>
      </c>
      <c r="G61" s="63"/>
      <c r="H61" s="63"/>
      <c r="I61" s="63"/>
      <c r="J61" s="63"/>
      <c r="K61" s="63"/>
    </row>
    <row r="62" spans="2:6" ht="12.75">
      <c r="B62" s="458" t="s">
        <v>176</v>
      </c>
      <c r="C62" s="455"/>
      <c r="D62" s="773"/>
      <c r="E62" s="422">
        <v>-7022</v>
      </c>
      <c r="F62" s="1248">
        <v>0</v>
      </c>
    </row>
    <row r="63" spans="2:6" ht="13.5" thickBot="1">
      <c r="B63" s="88" t="s">
        <v>1219</v>
      </c>
      <c r="C63" s="456">
        <v>306920</v>
      </c>
      <c r="D63" s="255">
        <v>327457</v>
      </c>
      <c r="E63" s="1182">
        <v>313909</v>
      </c>
      <c r="F63" s="1249">
        <f t="shared" si="1"/>
        <v>95.86266288398171</v>
      </c>
    </row>
    <row r="64" spans="2:6" ht="15.75" thickBot="1">
      <c r="B64" s="171" t="s">
        <v>1257</v>
      </c>
      <c r="C64" s="459">
        <f>SUM(C61:C63)</f>
        <v>1018477</v>
      </c>
      <c r="D64" s="408">
        <f>SUM(D61:D63)</f>
        <v>1293310</v>
      </c>
      <c r="E64" s="420">
        <f>SUM(E61:E63)</f>
        <v>1056405</v>
      </c>
      <c r="F64" s="976">
        <f t="shared" si="1"/>
        <v>81.68227261832043</v>
      </c>
    </row>
    <row r="65" spans="2:3" ht="14.25">
      <c r="B65" s="19"/>
      <c r="C65" s="19"/>
    </row>
    <row r="66" spans="2:3" ht="14.25">
      <c r="B66" s="19"/>
      <c r="C66" s="19"/>
    </row>
    <row r="67" spans="2:3" ht="14.25">
      <c r="B67" s="19"/>
      <c r="C67" s="19"/>
    </row>
    <row r="68" spans="2:3" ht="14.25">
      <c r="B68" s="19"/>
      <c r="C68" s="19"/>
    </row>
    <row r="69" spans="2:3" ht="15">
      <c r="B69" s="2"/>
      <c r="C69" s="2"/>
    </row>
    <row r="70" spans="2:3" ht="15">
      <c r="B70" s="2"/>
      <c r="C70" s="2"/>
    </row>
  </sheetData>
  <sheetProtection/>
  <mergeCells count="4">
    <mergeCell ref="B5:C5"/>
    <mergeCell ref="B3:F3"/>
    <mergeCell ref="B4:F4"/>
    <mergeCell ref="E7:F7"/>
  </mergeCells>
  <printOptions/>
  <pageMargins left="1.9" right="0.75" top="0.71" bottom="1" header="0.5" footer="0.5"/>
  <pageSetup fitToHeight="1" fitToWidth="1" horizontalDpi="600" verticalDpi="600" orientation="portrait" paperSize="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9.7109375" style="0" customWidth="1"/>
    <col min="2" max="2" width="32.140625" style="0" bestFit="1" customWidth="1"/>
    <col min="3" max="3" width="11.140625" style="338" bestFit="1" customWidth="1"/>
    <col min="4" max="10" width="13.421875" style="0" bestFit="1" customWidth="1"/>
    <col min="11" max="11" width="11.7109375" style="0" bestFit="1" customWidth="1"/>
    <col min="12" max="12" width="13.421875" style="0" bestFit="1" customWidth="1"/>
    <col min="13" max="13" width="11.7109375" style="0" bestFit="1" customWidth="1"/>
    <col min="14" max="14" width="9.7109375" style="0" customWidth="1"/>
    <col min="15" max="15" width="11.7109375" style="0" bestFit="1" customWidth="1"/>
  </cols>
  <sheetData>
    <row r="1" spans="1:7" ht="12.75">
      <c r="A1" s="1928" t="s">
        <v>1362</v>
      </c>
      <c r="B1" s="1928"/>
      <c r="C1" s="1928"/>
      <c r="D1" s="1928"/>
      <c r="E1" s="1928"/>
      <c r="F1" s="1928"/>
      <c r="G1" s="1928"/>
    </row>
    <row r="2" spans="1:15" ht="12.75">
      <c r="A2" s="1983" t="s">
        <v>1363</v>
      </c>
      <c r="B2" s="1983"/>
      <c r="C2" s="1983"/>
      <c r="D2" s="1983"/>
      <c r="E2" s="1983"/>
      <c r="F2" s="1983"/>
      <c r="G2" s="1983"/>
      <c r="H2" s="1983"/>
      <c r="I2" s="1983"/>
      <c r="J2" s="1983"/>
      <c r="K2" s="1983"/>
      <c r="L2" s="1983"/>
      <c r="M2" s="1983"/>
      <c r="N2" s="1983"/>
      <c r="O2" s="1983"/>
    </row>
    <row r="3" spans="1:15" ht="12.75">
      <c r="A3" s="2014" t="s">
        <v>1319</v>
      </c>
      <c r="B3" s="2014"/>
      <c r="C3" s="2014"/>
      <c r="D3" s="2014"/>
      <c r="E3" s="2014"/>
      <c r="F3" s="2014"/>
      <c r="G3" s="2014"/>
      <c r="H3" s="2014"/>
      <c r="I3" s="2014"/>
      <c r="J3" s="2014"/>
      <c r="K3" s="2014"/>
      <c r="L3" s="2014"/>
      <c r="M3" s="2014"/>
      <c r="N3" s="2014"/>
      <c r="O3" s="2014"/>
    </row>
    <row r="4" spans="1:14" ht="12.75">
      <c r="A4" s="1392"/>
      <c r="B4" s="1392"/>
      <c r="C4" s="1693"/>
      <c r="D4" s="1392"/>
      <c r="N4" s="435" t="s">
        <v>1364</v>
      </c>
    </row>
    <row r="5" spans="1:15" ht="13.5" thickBot="1">
      <c r="A5" s="1392" t="s">
        <v>1320</v>
      </c>
      <c r="B5" s="1392" t="s">
        <v>1321</v>
      </c>
      <c r="C5" s="1693"/>
      <c r="D5" s="2015" t="s">
        <v>1322</v>
      </c>
      <c r="E5" s="2015"/>
      <c r="F5" s="2015"/>
      <c r="G5" s="1986" t="s">
        <v>1323</v>
      </c>
      <c r="H5" s="1986"/>
      <c r="I5" s="1986"/>
      <c r="J5" s="1986" t="s">
        <v>1324</v>
      </c>
      <c r="K5" s="1986"/>
      <c r="L5" s="1986"/>
      <c r="M5" s="1986" t="s">
        <v>1325</v>
      </c>
      <c r="N5" s="1986"/>
      <c r="O5" s="1986"/>
    </row>
    <row r="6" spans="1:15" ht="39" thickBot="1">
      <c r="A6" s="1694" t="s">
        <v>1326</v>
      </c>
      <c r="B6" s="1695" t="s">
        <v>1327</v>
      </c>
      <c r="C6" s="1696" t="s">
        <v>1328</v>
      </c>
      <c r="D6" s="1645" t="s">
        <v>1329</v>
      </c>
      <c r="E6" s="1697" t="s">
        <v>1360</v>
      </c>
      <c r="F6" s="1695" t="s">
        <v>1331</v>
      </c>
      <c r="G6" s="1694" t="s">
        <v>1329</v>
      </c>
      <c r="H6" s="1697" t="s">
        <v>1360</v>
      </c>
      <c r="I6" s="1698" t="s">
        <v>1331</v>
      </c>
      <c r="J6" s="1699" t="s">
        <v>1329</v>
      </c>
      <c r="K6" s="1697" t="s">
        <v>1360</v>
      </c>
      <c r="L6" s="1695" t="s">
        <v>1331</v>
      </c>
      <c r="M6" s="1694" t="s">
        <v>1329</v>
      </c>
      <c r="N6" s="1697" t="s">
        <v>1360</v>
      </c>
      <c r="O6" s="1698" t="s">
        <v>1331</v>
      </c>
    </row>
    <row r="7" spans="1:15" ht="12.75">
      <c r="A7" s="1796" t="s">
        <v>678</v>
      </c>
      <c r="B7" s="1700"/>
      <c r="C7" s="1701" t="s">
        <v>1209</v>
      </c>
      <c r="D7" s="1702"/>
      <c r="E7" s="1549"/>
      <c r="F7" s="1703"/>
      <c r="G7" s="1704"/>
      <c r="H7" s="1549"/>
      <c r="I7" s="1705"/>
      <c r="J7" s="1706"/>
      <c r="K7" s="1549"/>
      <c r="L7" s="1703"/>
      <c r="M7" s="1704"/>
      <c r="N7" s="1549"/>
      <c r="O7" s="1705"/>
    </row>
    <row r="8" spans="1:15" ht="12.75">
      <c r="A8" s="1707">
        <v>11</v>
      </c>
      <c r="B8" s="1708" t="s">
        <v>1191</v>
      </c>
      <c r="C8" s="1641"/>
      <c r="D8" s="1709">
        <v>27774471</v>
      </c>
      <c r="E8" s="1416">
        <v>27774471</v>
      </c>
      <c r="F8" s="1710">
        <f aca="true" t="shared" si="0" ref="F8:O8">SUM(F7)</f>
        <v>0</v>
      </c>
      <c r="G8" s="1711">
        <v>27774471</v>
      </c>
      <c r="H8" s="1416">
        <v>27774471</v>
      </c>
      <c r="I8" s="1641">
        <f t="shared" si="0"/>
        <v>0</v>
      </c>
      <c r="J8" s="1712">
        <f t="shared" si="0"/>
        <v>0</v>
      </c>
      <c r="K8" s="1416">
        <f t="shared" si="0"/>
        <v>0</v>
      </c>
      <c r="L8" s="1710">
        <f t="shared" si="0"/>
        <v>0</v>
      </c>
      <c r="M8" s="1711">
        <f t="shared" si="0"/>
        <v>0</v>
      </c>
      <c r="N8" s="1416">
        <f t="shared" si="0"/>
        <v>0</v>
      </c>
      <c r="O8" s="1641">
        <f t="shared" si="0"/>
        <v>0</v>
      </c>
    </row>
    <row r="9" spans="1:15" ht="12.75">
      <c r="A9" s="1707">
        <v>11</v>
      </c>
      <c r="B9" s="1713" t="s">
        <v>1332</v>
      </c>
      <c r="C9" s="1714"/>
      <c r="D9" s="1715"/>
      <c r="E9" s="1716"/>
      <c r="F9" s="1714"/>
      <c r="G9" s="1717"/>
      <c r="H9" s="1716"/>
      <c r="I9" s="1718"/>
      <c r="J9" s="1719"/>
      <c r="K9" s="1720"/>
      <c r="L9" s="1746"/>
      <c r="M9" s="1722"/>
      <c r="N9" s="1720"/>
      <c r="O9" s="1721"/>
    </row>
    <row r="10" spans="1:15" ht="13.5" thickBot="1">
      <c r="A10" s="1723">
        <v>11</v>
      </c>
      <c r="B10" s="1724" t="s">
        <v>1333</v>
      </c>
      <c r="C10" s="1714"/>
      <c r="D10" s="1709">
        <v>1940000</v>
      </c>
      <c r="E10" s="1416">
        <v>1123026</v>
      </c>
      <c r="F10" s="1710">
        <v>816974</v>
      </c>
      <c r="G10" s="1711">
        <v>1940000</v>
      </c>
      <c r="H10" s="1416">
        <v>1123026</v>
      </c>
      <c r="I10" s="1641">
        <v>816974</v>
      </c>
      <c r="J10" s="1719"/>
      <c r="K10" s="1720"/>
      <c r="L10" s="1746"/>
      <c r="M10" s="1722"/>
      <c r="N10" s="1720"/>
      <c r="O10" s="1721"/>
    </row>
    <row r="11" spans="1:15" ht="13.5" thickBot="1">
      <c r="A11" s="1403">
        <v>11</v>
      </c>
      <c r="B11" s="1725" t="s">
        <v>1334</v>
      </c>
      <c r="C11" s="1521">
        <v>817</v>
      </c>
      <c r="D11" s="1726">
        <f>SUM(D8:D10)</f>
        <v>29714471</v>
      </c>
      <c r="E11" s="1405">
        <f aca="true" t="shared" si="1" ref="E11:O11">SUM(E7:E10)</f>
        <v>28897497</v>
      </c>
      <c r="F11" s="1521">
        <f t="shared" si="1"/>
        <v>816974</v>
      </c>
      <c r="G11" s="1727">
        <f t="shared" si="1"/>
        <v>29714471</v>
      </c>
      <c r="H11" s="1405">
        <f t="shared" si="1"/>
        <v>28897497</v>
      </c>
      <c r="I11" s="1406">
        <f t="shared" si="1"/>
        <v>816974</v>
      </c>
      <c r="J11" s="1531">
        <f t="shared" si="1"/>
        <v>0</v>
      </c>
      <c r="K11" s="1405">
        <f t="shared" si="1"/>
        <v>0</v>
      </c>
      <c r="L11" s="1521">
        <f t="shared" si="1"/>
        <v>0</v>
      </c>
      <c r="M11" s="1727">
        <f t="shared" si="1"/>
        <v>0</v>
      </c>
      <c r="N11" s="1405">
        <f t="shared" si="1"/>
        <v>0</v>
      </c>
      <c r="O11" s="1406">
        <f t="shared" si="1"/>
        <v>0</v>
      </c>
    </row>
    <row r="12" spans="1:15" ht="12.75">
      <c r="A12" s="1759"/>
      <c r="B12" s="1760"/>
      <c r="C12" s="1761"/>
      <c r="D12" s="1762"/>
      <c r="E12" s="1409"/>
      <c r="F12" s="1761"/>
      <c r="G12" s="1763"/>
      <c r="H12" s="1409"/>
      <c r="I12" s="1764"/>
      <c r="J12" s="1765"/>
      <c r="K12" s="1409"/>
      <c r="L12" s="1761"/>
      <c r="M12" s="1763"/>
      <c r="N12" s="1409"/>
      <c r="O12" s="1764"/>
    </row>
    <row r="13" spans="1:15" ht="12.75">
      <c r="A13" s="1795" t="s">
        <v>1335</v>
      </c>
      <c r="B13" s="1728"/>
      <c r="C13" s="1729"/>
      <c r="D13" s="1730"/>
      <c r="E13" s="935"/>
      <c r="F13" s="1519"/>
      <c r="G13" s="1731"/>
      <c r="H13" s="935"/>
      <c r="I13" s="1595"/>
      <c r="J13" s="1529"/>
      <c r="K13" s="935"/>
      <c r="L13" s="1519"/>
      <c r="M13" s="1731"/>
      <c r="N13" s="935"/>
      <c r="O13" s="1595"/>
    </row>
    <row r="14" spans="1:15" ht="12.75">
      <c r="A14" s="1732">
        <v>121</v>
      </c>
      <c r="B14" s="1708" t="s">
        <v>1191</v>
      </c>
      <c r="C14" s="1710"/>
      <c r="D14" s="1709">
        <v>4725685251</v>
      </c>
      <c r="E14" s="1416">
        <v>1642758660</v>
      </c>
      <c r="F14" s="1710">
        <v>3082926591</v>
      </c>
      <c r="G14" s="1711">
        <v>3153084779</v>
      </c>
      <c r="H14" s="1416">
        <v>1439396798</v>
      </c>
      <c r="I14" s="1641">
        <v>1713687981</v>
      </c>
      <c r="J14" s="1712">
        <v>1436844244</v>
      </c>
      <c r="K14" s="1416">
        <v>194969916</v>
      </c>
      <c r="L14" s="1710">
        <v>1241874328</v>
      </c>
      <c r="M14" s="1711">
        <v>135756228</v>
      </c>
      <c r="N14" s="1416">
        <v>8391946</v>
      </c>
      <c r="O14" s="1641">
        <v>127364282</v>
      </c>
    </row>
    <row r="15" spans="1:15" ht="12.75">
      <c r="A15" s="1732">
        <v>121</v>
      </c>
      <c r="B15" s="1713" t="s">
        <v>1332</v>
      </c>
      <c r="C15" s="1710"/>
      <c r="D15" s="1709">
        <v>13411941</v>
      </c>
      <c r="E15" s="1416">
        <v>0</v>
      </c>
      <c r="F15" s="1710">
        <v>13411941</v>
      </c>
      <c r="G15" s="1711">
        <v>13411941</v>
      </c>
      <c r="H15" s="1416">
        <v>0</v>
      </c>
      <c r="I15" s="1641">
        <v>13411941</v>
      </c>
      <c r="J15" s="1712"/>
      <c r="K15" s="1416"/>
      <c r="L15" s="1710"/>
      <c r="M15" s="1711"/>
      <c r="N15" s="1416"/>
      <c r="O15" s="1641"/>
    </row>
    <row r="16" spans="1:15" ht="13.5" thickBot="1">
      <c r="A16" s="1733">
        <v>121</v>
      </c>
      <c r="B16" s="1734" t="s">
        <v>1333</v>
      </c>
      <c r="C16" s="1735"/>
      <c r="D16" s="1736">
        <v>27736778</v>
      </c>
      <c r="E16" s="1737">
        <v>3482178</v>
      </c>
      <c r="F16" s="1735">
        <v>24254600</v>
      </c>
      <c r="G16" s="1738">
        <v>27736778</v>
      </c>
      <c r="H16" s="1737">
        <v>3482178</v>
      </c>
      <c r="I16" s="1642">
        <v>24254600</v>
      </c>
      <c r="J16" s="1739"/>
      <c r="K16" s="1737"/>
      <c r="L16" s="1735"/>
      <c r="M16" s="1738"/>
      <c r="N16" s="1737"/>
      <c r="O16" s="1642"/>
    </row>
    <row r="17" spans="1:15" s="1773" customFormat="1" ht="13.5" thickBot="1">
      <c r="A17" s="1784">
        <v>121</v>
      </c>
      <c r="B17" s="1775" t="s">
        <v>1335</v>
      </c>
      <c r="C17" s="1785">
        <v>3120593</v>
      </c>
      <c r="D17" s="1786">
        <f aca="true" t="shared" si="2" ref="D17:O17">SUM(D14:D16)</f>
        <v>4766833970</v>
      </c>
      <c r="E17" s="1787">
        <f t="shared" si="2"/>
        <v>1646240838</v>
      </c>
      <c r="F17" s="1785">
        <f t="shared" si="2"/>
        <v>3120593132</v>
      </c>
      <c r="G17" s="1788">
        <f t="shared" si="2"/>
        <v>3194233498</v>
      </c>
      <c r="H17" s="1787">
        <f t="shared" si="2"/>
        <v>1442878976</v>
      </c>
      <c r="I17" s="1789">
        <f t="shared" si="2"/>
        <v>1751354522</v>
      </c>
      <c r="J17" s="1790">
        <f t="shared" si="2"/>
        <v>1436844244</v>
      </c>
      <c r="K17" s="1787">
        <f t="shared" si="2"/>
        <v>194969916</v>
      </c>
      <c r="L17" s="1785">
        <f t="shared" si="2"/>
        <v>1241874328</v>
      </c>
      <c r="M17" s="1788">
        <f t="shared" si="2"/>
        <v>135756228</v>
      </c>
      <c r="N17" s="1787">
        <f t="shared" si="2"/>
        <v>8391946</v>
      </c>
      <c r="O17" s="1789">
        <f t="shared" si="2"/>
        <v>127364282</v>
      </c>
    </row>
    <row r="18" spans="1:15" ht="12.75">
      <c r="A18" s="1797" t="s">
        <v>1358</v>
      </c>
      <c r="B18" s="1713"/>
      <c r="C18" s="1714"/>
      <c r="D18" s="1715"/>
      <c r="E18" s="1716"/>
      <c r="F18" s="1714"/>
      <c r="G18" s="1717"/>
      <c r="H18" s="1716"/>
      <c r="I18" s="1718"/>
      <c r="J18" s="1740"/>
      <c r="K18" s="1716"/>
      <c r="L18" s="1714"/>
      <c r="M18" s="1717"/>
      <c r="N18" s="1716"/>
      <c r="O18" s="1718"/>
    </row>
    <row r="19" spans="1:15" ht="13.5" thickBot="1">
      <c r="A19" s="1733">
        <v>127</v>
      </c>
      <c r="B19" s="1734" t="s">
        <v>1191</v>
      </c>
      <c r="C19" s="1735"/>
      <c r="D19" s="1736">
        <v>18854056</v>
      </c>
      <c r="E19" s="1737">
        <v>0</v>
      </c>
      <c r="F19" s="1735">
        <v>18854056</v>
      </c>
      <c r="G19" s="1738">
        <v>18854056</v>
      </c>
      <c r="H19" s="1737">
        <v>0</v>
      </c>
      <c r="I19" s="1642">
        <v>18854056</v>
      </c>
      <c r="J19" s="1739"/>
      <c r="K19" s="1737"/>
      <c r="L19" s="1735"/>
      <c r="M19" s="1738"/>
      <c r="N19" s="1737"/>
      <c r="O19" s="1642"/>
    </row>
    <row r="20" spans="1:15" s="1773" customFormat="1" ht="13.5" thickBot="1">
      <c r="A20" s="1774">
        <v>127</v>
      </c>
      <c r="B20" s="1791" t="s">
        <v>1357</v>
      </c>
      <c r="C20" s="1776">
        <v>18854</v>
      </c>
      <c r="D20" s="1777">
        <f>SUM(D19:D19)</f>
        <v>18854056</v>
      </c>
      <c r="E20" s="1778">
        <f>SUM(E19:E19)</f>
        <v>0</v>
      </c>
      <c r="F20" s="1776">
        <f>SUM(F19:F19)</f>
        <v>18854056</v>
      </c>
      <c r="G20" s="1779">
        <f>SUM(G19:G19)</f>
        <v>18854056</v>
      </c>
      <c r="H20" s="1778">
        <f>SUM(H19:H19)</f>
        <v>0</v>
      </c>
      <c r="I20" s="1780">
        <f>SUM(I19)</f>
        <v>18854056</v>
      </c>
      <c r="J20" s="1781">
        <f aca="true" t="shared" si="3" ref="J20:O20">SUM(J19:J19)</f>
        <v>0</v>
      </c>
      <c r="K20" s="1778">
        <f t="shared" si="3"/>
        <v>0</v>
      </c>
      <c r="L20" s="1776">
        <f t="shared" si="3"/>
        <v>0</v>
      </c>
      <c r="M20" s="1779">
        <f t="shared" si="3"/>
        <v>0</v>
      </c>
      <c r="N20" s="1778">
        <f t="shared" si="3"/>
        <v>0</v>
      </c>
      <c r="O20" s="1780">
        <f t="shared" si="3"/>
        <v>0</v>
      </c>
    </row>
    <row r="21" spans="1:15" s="1773" customFormat="1" ht="13.5" thickBot="1">
      <c r="A21" s="1774"/>
      <c r="B21" s="1792"/>
      <c r="C21" s="1776"/>
      <c r="D21" s="1777"/>
      <c r="E21" s="1778"/>
      <c r="F21" s="1776"/>
      <c r="G21" s="1779"/>
      <c r="H21" s="1778"/>
      <c r="I21" s="1780"/>
      <c r="J21" s="1781"/>
      <c r="K21" s="1778"/>
      <c r="L21" s="1776"/>
      <c r="M21" s="1779"/>
      <c r="N21" s="1778"/>
      <c r="O21" s="1780"/>
    </row>
    <row r="22" spans="1:15" ht="13.5" thickBot="1">
      <c r="A22" s="1403">
        <v>12</v>
      </c>
      <c r="B22" s="1725" t="s">
        <v>1336</v>
      </c>
      <c r="C22" s="1521">
        <f>SUM(C17+C20)</f>
        <v>3139447</v>
      </c>
      <c r="D22" s="1726">
        <f aca="true" t="shared" si="4" ref="D22:O22">SUM(D17+D20)</f>
        <v>4785688026</v>
      </c>
      <c r="E22" s="1405">
        <f t="shared" si="4"/>
        <v>1646240838</v>
      </c>
      <c r="F22" s="1521">
        <f t="shared" si="4"/>
        <v>3139447188</v>
      </c>
      <c r="G22" s="1727">
        <f t="shared" si="4"/>
        <v>3213087554</v>
      </c>
      <c r="H22" s="1405">
        <f t="shared" si="4"/>
        <v>1442878976</v>
      </c>
      <c r="I22" s="1406">
        <f t="shared" si="4"/>
        <v>1770208578</v>
      </c>
      <c r="J22" s="1531">
        <f t="shared" si="4"/>
        <v>1436844244</v>
      </c>
      <c r="K22" s="1405">
        <f t="shared" si="4"/>
        <v>194969916</v>
      </c>
      <c r="L22" s="1521">
        <f t="shared" si="4"/>
        <v>1241874328</v>
      </c>
      <c r="M22" s="1727">
        <f t="shared" si="4"/>
        <v>135756228</v>
      </c>
      <c r="N22" s="1405">
        <f t="shared" si="4"/>
        <v>8391946</v>
      </c>
      <c r="O22" s="1406">
        <f t="shared" si="4"/>
        <v>127364282</v>
      </c>
    </row>
    <row r="23" spans="1:15" ht="12.75">
      <c r="A23" s="1759"/>
      <c r="B23" s="1760"/>
      <c r="C23" s="1761"/>
      <c r="D23" s="1762"/>
      <c r="E23" s="1409"/>
      <c r="F23" s="1761"/>
      <c r="G23" s="1763"/>
      <c r="H23" s="1409"/>
      <c r="I23" s="1764"/>
      <c r="J23" s="1765"/>
      <c r="K23" s="1409"/>
      <c r="L23" s="1761"/>
      <c r="M23" s="1763"/>
      <c r="N23" s="1409"/>
      <c r="O23" s="1764"/>
    </row>
    <row r="24" spans="1:15" ht="12.75">
      <c r="A24" s="1795" t="s">
        <v>1337</v>
      </c>
      <c r="B24" s="1728"/>
      <c r="C24" s="1729"/>
      <c r="D24" s="1741"/>
      <c r="E24" s="1742"/>
      <c r="F24" s="1729"/>
      <c r="G24" s="1743"/>
      <c r="H24" s="1742"/>
      <c r="I24" s="1744"/>
      <c r="J24" s="1745"/>
      <c r="K24" s="1742"/>
      <c r="L24" s="1729"/>
      <c r="M24" s="1743"/>
      <c r="N24" s="1742"/>
      <c r="O24" s="1744"/>
    </row>
    <row r="25" spans="1:15" ht="12.75">
      <c r="A25" s="1648">
        <v>131</v>
      </c>
      <c r="B25" s="1708" t="s">
        <v>1191</v>
      </c>
      <c r="C25" s="1710"/>
      <c r="D25" s="1709">
        <v>40392310</v>
      </c>
      <c r="E25" s="1416">
        <v>22642881</v>
      </c>
      <c r="F25" s="1710">
        <v>17749429</v>
      </c>
      <c r="G25" s="1711">
        <v>10559981</v>
      </c>
      <c r="H25" s="1416">
        <v>0</v>
      </c>
      <c r="I25" s="1641">
        <v>10559981</v>
      </c>
      <c r="J25" s="1712">
        <v>30251131</v>
      </c>
      <c r="K25" s="1416">
        <v>22642881</v>
      </c>
      <c r="L25" s="1710">
        <v>7608250</v>
      </c>
      <c r="M25" s="1743"/>
      <c r="N25" s="1742"/>
      <c r="O25" s="1744"/>
    </row>
    <row r="26" spans="1:15" ht="12.75">
      <c r="A26" s="1648">
        <v>1317</v>
      </c>
      <c r="B26" s="1708" t="s">
        <v>1338</v>
      </c>
      <c r="C26" s="1710">
        <v>418</v>
      </c>
      <c r="D26" s="1709">
        <v>418802</v>
      </c>
      <c r="E26" s="1416"/>
      <c r="F26" s="1710">
        <v>418802</v>
      </c>
      <c r="G26" s="1711"/>
      <c r="H26" s="1416"/>
      <c r="I26" s="1641"/>
      <c r="J26" s="1712"/>
      <c r="K26" s="1416"/>
      <c r="L26" s="1710"/>
      <c r="M26" s="1711"/>
      <c r="N26" s="1416"/>
      <c r="O26" s="1641"/>
    </row>
    <row r="27" spans="1:15" ht="12.75">
      <c r="A27" s="1648">
        <v>131</v>
      </c>
      <c r="B27" s="1713" t="s">
        <v>1332</v>
      </c>
      <c r="C27" s="1710"/>
      <c r="D27" s="1709">
        <v>5705844</v>
      </c>
      <c r="E27" s="1416">
        <v>1019827</v>
      </c>
      <c r="F27" s="1710">
        <v>4686017</v>
      </c>
      <c r="G27" s="1711">
        <v>4686017</v>
      </c>
      <c r="H27" s="1416">
        <v>0</v>
      </c>
      <c r="I27" s="1641">
        <v>4686017</v>
      </c>
      <c r="J27" s="1712">
        <v>1019827</v>
      </c>
      <c r="K27" s="1416">
        <v>1019827</v>
      </c>
      <c r="L27" s="1710">
        <v>0</v>
      </c>
      <c r="M27" s="1743"/>
      <c r="N27" s="1742"/>
      <c r="O27" s="1744"/>
    </row>
    <row r="28" spans="1:15" ht="13.5" thickBot="1">
      <c r="A28" s="1733">
        <v>131</v>
      </c>
      <c r="B28" s="1734" t="s">
        <v>1333</v>
      </c>
      <c r="C28" s="1735"/>
      <c r="D28" s="1736">
        <v>1492073</v>
      </c>
      <c r="E28" s="1737">
        <v>1492073</v>
      </c>
      <c r="F28" s="1735">
        <v>0</v>
      </c>
      <c r="G28" s="1738"/>
      <c r="H28" s="1737"/>
      <c r="I28" s="1642"/>
      <c r="J28" s="1739">
        <v>1492073</v>
      </c>
      <c r="K28" s="1737">
        <v>1492073</v>
      </c>
      <c r="L28" s="1735">
        <v>0</v>
      </c>
      <c r="M28" s="1738"/>
      <c r="N28" s="1737"/>
      <c r="O28" s="1642"/>
    </row>
    <row r="29" spans="1:15" s="1793" customFormat="1" ht="13.5" thickBot="1">
      <c r="A29" s="1774">
        <v>131</v>
      </c>
      <c r="B29" s="1775" t="s">
        <v>1339</v>
      </c>
      <c r="C29" s="1776">
        <v>22853</v>
      </c>
      <c r="D29" s="1777">
        <f>SUM(D25:D28)</f>
        <v>48009029</v>
      </c>
      <c r="E29" s="1778">
        <f>SUM(E25:E28)</f>
        <v>25154781</v>
      </c>
      <c r="F29" s="1776">
        <f aca="true" t="shared" si="5" ref="F29:O29">SUM(F25:F28)</f>
        <v>22854248</v>
      </c>
      <c r="G29" s="1779">
        <f t="shared" si="5"/>
        <v>15245998</v>
      </c>
      <c r="H29" s="1778">
        <f t="shared" si="5"/>
        <v>0</v>
      </c>
      <c r="I29" s="1780">
        <f t="shared" si="5"/>
        <v>15245998</v>
      </c>
      <c r="J29" s="1781">
        <f t="shared" si="5"/>
        <v>32763031</v>
      </c>
      <c r="K29" s="1778">
        <f t="shared" si="5"/>
        <v>25154781</v>
      </c>
      <c r="L29" s="1776">
        <f t="shared" si="5"/>
        <v>7608250</v>
      </c>
      <c r="M29" s="1779">
        <f t="shared" si="5"/>
        <v>0</v>
      </c>
      <c r="N29" s="1778">
        <f t="shared" si="5"/>
        <v>0</v>
      </c>
      <c r="O29" s="1780">
        <f t="shared" si="5"/>
        <v>0</v>
      </c>
    </row>
    <row r="30" spans="1:15" ht="12.75">
      <c r="A30" s="1796" t="s">
        <v>1310</v>
      </c>
      <c r="B30" s="1700"/>
      <c r="C30" s="1746"/>
      <c r="D30" s="1747"/>
      <c r="E30" s="1219"/>
      <c r="F30" s="1522"/>
      <c r="G30" s="1748"/>
      <c r="H30" s="1219"/>
      <c r="I30" s="1464"/>
      <c r="J30" s="1532"/>
      <c r="K30" s="1219"/>
      <c r="L30" s="1522"/>
      <c r="M30" s="1748"/>
      <c r="N30" s="1219"/>
      <c r="O30" s="1464"/>
    </row>
    <row r="31" spans="1:15" ht="12.75">
      <c r="A31" s="1732">
        <v>132</v>
      </c>
      <c r="B31" s="1708" t="s">
        <v>1191</v>
      </c>
      <c r="C31" s="1710"/>
      <c r="D31" s="1709">
        <v>119953568</v>
      </c>
      <c r="E31" s="1416">
        <v>62178410</v>
      </c>
      <c r="F31" s="1710">
        <v>57775158</v>
      </c>
      <c r="G31" s="1711"/>
      <c r="H31" s="1416"/>
      <c r="I31" s="1641"/>
      <c r="J31" s="1712">
        <v>119953568</v>
      </c>
      <c r="K31" s="1416">
        <v>62178410</v>
      </c>
      <c r="L31" s="1710">
        <v>57775158</v>
      </c>
      <c r="M31" s="1711"/>
      <c r="N31" s="1416"/>
      <c r="O31" s="1641"/>
    </row>
    <row r="32" spans="1:15" ht="12.75">
      <c r="A32" s="1732">
        <v>132</v>
      </c>
      <c r="B32" s="1713" t="s">
        <v>1332</v>
      </c>
      <c r="C32" s="1710"/>
      <c r="D32" s="1709">
        <v>0</v>
      </c>
      <c r="E32" s="1416">
        <v>0</v>
      </c>
      <c r="F32" s="1710">
        <v>0</v>
      </c>
      <c r="G32" s="1711"/>
      <c r="H32" s="1416"/>
      <c r="I32" s="1641"/>
      <c r="J32" s="1712"/>
      <c r="K32" s="1416"/>
      <c r="L32" s="1710"/>
      <c r="M32" s="1711"/>
      <c r="N32" s="1416"/>
      <c r="O32" s="1641"/>
    </row>
    <row r="33" spans="1:15" ht="13.5" thickBot="1">
      <c r="A33" s="1733">
        <v>132</v>
      </c>
      <c r="B33" s="1749" t="s">
        <v>1333</v>
      </c>
      <c r="C33" s="1735"/>
      <c r="D33" s="1736">
        <v>3458973</v>
      </c>
      <c r="E33" s="1737">
        <v>3458973</v>
      </c>
      <c r="F33" s="1735">
        <v>0</v>
      </c>
      <c r="G33" s="1738"/>
      <c r="H33" s="1737"/>
      <c r="I33" s="1642"/>
      <c r="J33" s="1739">
        <v>3458973</v>
      </c>
      <c r="K33" s="1737">
        <v>3458973</v>
      </c>
      <c r="L33" s="1735">
        <v>0</v>
      </c>
      <c r="M33" s="1738"/>
      <c r="N33" s="1737"/>
      <c r="O33" s="1642"/>
    </row>
    <row r="34" spans="1:15" s="1793" customFormat="1" ht="13.5" thickBot="1">
      <c r="A34" s="1784">
        <v>132</v>
      </c>
      <c r="B34" s="1775" t="s">
        <v>1310</v>
      </c>
      <c r="C34" s="1785">
        <v>57775</v>
      </c>
      <c r="D34" s="1786">
        <f>SUM(D31:D33)</f>
        <v>123412541</v>
      </c>
      <c r="E34" s="1787">
        <f aca="true" t="shared" si="6" ref="E34:O34">SUM(E31:E33)</f>
        <v>65637383</v>
      </c>
      <c r="F34" s="1785">
        <f t="shared" si="6"/>
        <v>57775158</v>
      </c>
      <c r="G34" s="1788">
        <f t="shared" si="6"/>
        <v>0</v>
      </c>
      <c r="H34" s="1787">
        <f t="shared" si="6"/>
        <v>0</v>
      </c>
      <c r="I34" s="1789">
        <f t="shared" si="6"/>
        <v>0</v>
      </c>
      <c r="J34" s="1790">
        <f t="shared" si="6"/>
        <v>123412541</v>
      </c>
      <c r="K34" s="1787">
        <f t="shared" si="6"/>
        <v>65637383</v>
      </c>
      <c r="L34" s="1785">
        <f t="shared" si="6"/>
        <v>57775158</v>
      </c>
      <c r="M34" s="1788">
        <f t="shared" si="6"/>
        <v>0</v>
      </c>
      <c r="N34" s="1787">
        <f t="shared" si="6"/>
        <v>0</v>
      </c>
      <c r="O34" s="1789">
        <f t="shared" si="6"/>
        <v>0</v>
      </c>
    </row>
    <row r="35" spans="1:15" s="1793" customFormat="1" ht="13.5" thickBot="1">
      <c r="A35" s="1784"/>
      <c r="B35" s="1794"/>
      <c r="C35" s="1785"/>
      <c r="D35" s="1786"/>
      <c r="E35" s="1787"/>
      <c r="F35" s="1785"/>
      <c r="G35" s="1788"/>
      <c r="H35" s="1787"/>
      <c r="I35" s="1789"/>
      <c r="J35" s="1790"/>
      <c r="K35" s="1787"/>
      <c r="L35" s="1785"/>
      <c r="M35" s="1788"/>
      <c r="N35" s="1787"/>
      <c r="O35" s="1789"/>
    </row>
    <row r="36" spans="1:15" ht="13.5" thickBot="1">
      <c r="A36" s="1750">
        <v>13</v>
      </c>
      <c r="B36" s="1725" t="s">
        <v>1340</v>
      </c>
      <c r="C36" s="1406">
        <f>SUM(C29+C34)</f>
        <v>80628</v>
      </c>
      <c r="D36" s="1726">
        <f aca="true" t="shared" si="7" ref="D36:O36">SUM(D29+D34)</f>
        <v>171421570</v>
      </c>
      <c r="E36" s="1405">
        <f t="shared" si="7"/>
        <v>90792164</v>
      </c>
      <c r="F36" s="1521">
        <f t="shared" si="7"/>
        <v>80629406</v>
      </c>
      <c r="G36" s="1727">
        <f t="shared" si="7"/>
        <v>15245998</v>
      </c>
      <c r="H36" s="1405">
        <f t="shared" si="7"/>
        <v>0</v>
      </c>
      <c r="I36" s="1406">
        <f t="shared" si="7"/>
        <v>15245998</v>
      </c>
      <c r="J36" s="1531">
        <f t="shared" si="7"/>
        <v>156175572</v>
      </c>
      <c r="K36" s="1405">
        <f t="shared" si="7"/>
        <v>90792164</v>
      </c>
      <c r="L36" s="1521">
        <f t="shared" si="7"/>
        <v>65383408</v>
      </c>
      <c r="M36" s="1727">
        <f t="shared" si="7"/>
        <v>0</v>
      </c>
      <c r="N36" s="1405">
        <f t="shared" si="7"/>
        <v>0</v>
      </c>
      <c r="O36" s="1406">
        <f t="shared" si="7"/>
        <v>0</v>
      </c>
    </row>
    <row r="37" spans="1:15" ht="13.5" thickBot="1">
      <c r="A37" s="1782"/>
      <c r="B37" s="1760"/>
      <c r="C37" s="1761"/>
      <c r="D37" s="1762"/>
      <c r="E37" s="1409"/>
      <c r="F37" s="1761"/>
      <c r="G37" s="1763"/>
      <c r="H37" s="1409"/>
      <c r="I37" s="1764"/>
      <c r="J37" s="1765"/>
      <c r="K37" s="1409"/>
      <c r="L37" s="1761"/>
      <c r="M37" s="1763"/>
      <c r="N37" s="1409"/>
      <c r="O37" s="1764"/>
    </row>
    <row r="38" spans="1:15" ht="14.25" thickBot="1" thickTop="1">
      <c r="A38" s="1751" t="s">
        <v>1341</v>
      </c>
      <c r="B38" s="1752" t="s">
        <v>1342</v>
      </c>
      <c r="C38" s="1753">
        <f>SUM(C22+C36)</f>
        <v>3220075</v>
      </c>
      <c r="D38" s="1754">
        <f aca="true" t="shared" si="8" ref="D38:O38">SUM(D22+D36)</f>
        <v>4957109596</v>
      </c>
      <c r="E38" s="1755">
        <f t="shared" si="8"/>
        <v>1737033002</v>
      </c>
      <c r="F38" s="1753">
        <f t="shared" si="8"/>
        <v>3220076594</v>
      </c>
      <c r="G38" s="1756">
        <f t="shared" si="8"/>
        <v>3228333552</v>
      </c>
      <c r="H38" s="1755">
        <f t="shared" si="8"/>
        <v>1442878976</v>
      </c>
      <c r="I38" s="1757">
        <f t="shared" si="8"/>
        <v>1785454576</v>
      </c>
      <c r="J38" s="1758">
        <f t="shared" si="8"/>
        <v>1593019816</v>
      </c>
      <c r="K38" s="1755">
        <f t="shared" si="8"/>
        <v>285762080</v>
      </c>
      <c r="L38" s="1753">
        <f t="shared" si="8"/>
        <v>1307257736</v>
      </c>
      <c r="M38" s="1756">
        <f t="shared" si="8"/>
        <v>135756228</v>
      </c>
      <c r="N38" s="1755">
        <f t="shared" si="8"/>
        <v>8391946</v>
      </c>
      <c r="O38" s="1757">
        <f t="shared" si="8"/>
        <v>127364282</v>
      </c>
    </row>
    <row r="39" spans="1:15" ht="13.5" thickTop="1">
      <c r="A39" s="1783"/>
      <c r="B39" s="1760"/>
      <c r="C39" s="1761"/>
      <c r="D39" s="1762"/>
      <c r="E39" s="1409"/>
      <c r="F39" s="1761"/>
      <c r="G39" s="1763"/>
      <c r="H39" s="1409"/>
      <c r="I39" s="1764"/>
      <c r="J39" s="1765"/>
      <c r="K39" s="1409"/>
      <c r="L39" s="1761"/>
      <c r="M39" s="1763"/>
      <c r="N39" s="1409"/>
      <c r="O39" s="1764"/>
    </row>
    <row r="40" spans="1:15" ht="12.75">
      <c r="A40" s="1795" t="s">
        <v>1343</v>
      </c>
      <c r="B40" s="1728"/>
      <c r="C40" s="1729"/>
      <c r="D40" s="1730"/>
      <c r="E40" s="935"/>
      <c r="F40" s="1519"/>
      <c r="G40" s="1731"/>
      <c r="H40" s="935"/>
      <c r="I40" s="1595"/>
      <c r="J40" s="1529"/>
      <c r="K40" s="935"/>
      <c r="L40" s="1519"/>
      <c r="M40" s="1731"/>
      <c r="N40" s="935"/>
      <c r="O40" s="1595"/>
    </row>
    <row r="41" spans="1:15" ht="12.75">
      <c r="A41" s="1732">
        <v>161</v>
      </c>
      <c r="B41" s="1708" t="s">
        <v>1191</v>
      </c>
      <c r="C41" s="1710"/>
      <c r="D41" s="1709"/>
      <c r="E41" s="1416"/>
      <c r="F41" s="1710"/>
      <c r="G41" s="1711"/>
      <c r="H41" s="1416"/>
      <c r="I41" s="1641"/>
      <c r="J41" s="1712"/>
      <c r="K41" s="1416"/>
      <c r="L41" s="1710"/>
      <c r="M41" s="1711"/>
      <c r="N41" s="1416"/>
      <c r="O41" s="1641"/>
    </row>
    <row r="42" spans="1:15" ht="12.75">
      <c r="A42" s="1732">
        <v>161</v>
      </c>
      <c r="B42" s="1713" t="s">
        <v>1332</v>
      </c>
      <c r="C42" s="1710"/>
      <c r="D42" s="1709">
        <v>126648530</v>
      </c>
      <c r="E42" s="1416">
        <v>45682736</v>
      </c>
      <c r="F42" s="1710">
        <v>80965794</v>
      </c>
      <c r="G42" s="1711">
        <v>126648530</v>
      </c>
      <c r="H42" s="1416">
        <v>45682736</v>
      </c>
      <c r="I42" s="1641">
        <v>80965794</v>
      </c>
      <c r="J42" s="1712"/>
      <c r="K42" s="1416"/>
      <c r="L42" s="1710"/>
      <c r="M42" s="1711"/>
      <c r="N42" s="1416"/>
      <c r="O42" s="1641"/>
    </row>
    <row r="43" spans="1:15" ht="13.5" thickBot="1">
      <c r="A43" s="1733">
        <v>161</v>
      </c>
      <c r="B43" s="1749" t="s">
        <v>1333</v>
      </c>
      <c r="C43" s="1735"/>
      <c r="D43" s="1736">
        <v>85748642</v>
      </c>
      <c r="E43" s="1737">
        <v>58677930</v>
      </c>
      <c r="F43" s="1735">
        <v>27070712</v>
      </c>
      <c r="G43" s="1738"/>
      <c r="H43" s="1737"/>
      <c r="I43" s="1642"/>
      <c r="J43" s="1739">
        <v>85748642</v>
      </c>
      <c r="K43" s="1737">
        <v>58677930</v>
      </c>
      <c r="L43" s="1735">
        <v>27070712</v>
      </c>
      <c r="M43" s="1738"/>
      <c r="N43" s="1737"/>
      <c r="O43" s="1642"/>
    </row>
    <row r="44" spans="1:15" s="1773" customFormat="1" ht="13.5" thickBot="1">
      <c r="A44" s="1784">
        <v>161</v>
      </c>
      <c r="B44" s="1775" t="s">
        <v>1344</v>
      </c>
      <c r="C44" s="1785">
        <v>108037</v>
      </c>
      <c r="D44" s="1786">
        <f aca="true" t="shared" si="9" ref="D44:O44">SUM(D41:D43)</f>
        <v>212397172</v>
      </c>
      <c r="E44" s="1787">
        <f t="shared" si="9"/>
        <v>104360666</v>
      </c>
      <c r="F44" s="1785">
        <f t="shared" si="9"/>
        <v>108036506</v>
      </c>
      <c r="G44" s="1788">
        <f t="shared" si="9"/>
        <v>126648530</v>
      </c>
      <c r="H44" s="1787">
        <f t="shared" si="9"/>
        <v>45682736</v>
      </c>
      <c r="I44" s="1789">
        <f t="shared" si="9"/>
        <v>80965794</v>
      </c>
      <c r="J44" s="1790">
        <f t="shared" si="9"/>
        <v>85748642</v>
      </c>
      <c r="K44" s="1787">
        <f t="shared" si="9"/>
        <v>58677930</v>
      </c>
      <c r="L44" s="1785">
        <f t="shared" si="9"/>
        <v>27070712</v>
      </c>
      <c r="M44" s="1788">
        <f t="shared" si="9"/>
        <v>0</v>
      </c>
      <c r="N44" s="1787">
        <f t="shared" si="9"/>
        <v>0</v>
      </c>
      <c r="O44" s="1789">
        <f t="shared" si="9"/>
        <v>0</v>
      </c>
    </row>
    <row r="45" spans="1:15" ht="12.75">
      <c r="A45" s="1796" t="s">
        <v>1345</v>
      </c>
      <c r="B45" s="1700"/>
      <c r="C45" s="1746"/>
      <c r="D45" s="1747"/>
      <c r="E45" s="1219"/>
      <c r="F45" s="1522"/>
      <c r="G45" s="1748"/>
      <c r="H45" s="1219"/>
      <c r="I45" s="1464"/>
      <c r="J45" s="1532"/>
      <c r="K45" s="1219"/>
      <c r="L45" s="1522"/>
      <c r="M45" s="1748"/>
      <c r="N45" s="1219"/>
      <c r="O45" s="1464"/>
    </row>
    <row r="46" spans="1:15" ht="12.75">
      <c r="A46" s="1732">
        <v>167</v>
      </c>
      <c r="B46" s="1708" t="s">
        <v>1191</v>
      </c>
      <c r="C46" s="1710"/>
      <c r="D46" s="1709"/>
      <c r="E46" s="1416"/>
      <c r="F46" s="1710"/>
      <c r="G46" s="1711"/>
      <c r="H46" s="1416"/>
      <c r="I46" s="1641"/>
      <c r="J46" s="1712"/>
      <c r="K46" s="1416"/>
      <c r="L46" s="1710"/>
      <c r="M46" s="1711"/>
      <c r="N46" s="1416"/>
      <c r="O46" s="1641"/>
    </row>
    <row r="47" spans="1:15" ht="12.75">
      <c r="A47" s="1732">
        <v>167</v>
      </c>
      <c r="B47" s="1713" t="s">
        <v>1332</v>
      </c>
      <c r="C47" s="1710"/>
      <c r="D47" s="1709"/>
      <c r="E47" s="1416"/>
      <c r="F47" s="1710"/>
      <c r="G47" s="1711"/>
      <c r="H47" s="1416"/>
      <c r="I47" s="1641"/>
      <c r="J47" s="1712"/>
      <c r="K47" s="1416"/>
      <c r="L47" s="1710"/>
      <c r="M47" s="1711"/>
      <c r="N47" s="1416"/>
      <c r="O47" s="1641"/>
    </row>
    <row r="48" spans="1:15" ht="13.5" thickBot="1">
      <c r="A48" s="1733">
        <v>167</v>
      </c>
      <c r="B48" s="1749" t="s">
        <v>1333</v>
      </c>
      <c r="C48" s="1735"/>
      <c r="D48" s="1736">
        <v>126840740</v>
      </c>
      <c r="E48" s="1737">
        <v>79945796</v>
      </c>
      <c r="F48" s="1735">
        <v>46894944</v>
      </c>
      <c r="G48" s="1738"/>
      <c r="H48" s="1737"/>
      <c r="I48" s="1642"/>
      <c r="J48" s="1739">
        <v>126840740</v>
      </c>
      <c r="K48" s="1737">
        <v>79945796</v>
      </c>
      <c r="L48" s="1735">
        <v>46894944</v>
      </c>
      <c r="M48" s="1738"/>
      <c r="N48" s="1737"/>
      <c r="O48" s="1642"/>
    </row>
    <row r="49" spans="1:15" s="1773" customFormat="1" ht="13.5" thickBot="1">
      <c r="A49" s="1784">
        <v>167</v>
      </c>
      <c r="B49" s="1775" t="s">
        <v>1346</v>
      </c>
      <c r="C49" s="1785">
        <v>46895</v>
      </c>
      <c r="D49" s="1786">
        <f aca="true" t="shared" si="10" ref="D49:O49">SUM(D46:D48)</f>
        <v>126840740</v>
      </c>
      <c r="E49" s="1787">
        <f t="shared" si="10"/>
        <v>79945796</v>
      </c>
      <c r="F49" s="1785">
        <f t="shared" si="10"/>
        <v>46894944</v>
      </c>
      <c r="G49" s="1788">
        <f t="shared" si="10"/>
        <v>0</v>
      </c>
      <c r="H49" s="1787">
        <f t="shared" si="10"/>
        <v>0</v>
      </c>
      <c r="I49" s="1789">
        <f t="shared" si="10"/>
        <v>0</v>
      </c>
      <c r="J49" s="1790">
        <f t="shared" si="10"/>
        <v>126840740</v>
      </c>
      <c r="K49" s="1787">
        <f t="shared" si="10"/>
        <v>79945796</v>
      </c>
      <c r="L49" s="1785">
        <f t="shared" si="10"/>
        <v>46894944</v>
      </c>
      <c r="M49" s="1788">
        <f t="shared" si="10"/>
        <v>0</v>
      </c>
      <c r="N49" s="1787">
        <f t="shared" si="10"/>
        <v>0</v>
      </c>
      <c r="O49" s="1789">
        <f t="shared" si="10"/>
        <v>0</v>
      </c>
    </row>
    <row r="50" spans="1:15" s="1773" customFormat="1" ht="13.5" thickBot="1">
      <c r="A50" s="1798"/>
      <c r="B50" s="1799"/>
      <c r="C50" s="1800"/>
      <c r="D50" s="1801"/>
      <c r="E50" s="1802"/>
      <c r="F50" s="1800"/>
      <c r="G50" s="1803"/>
      <c r="H50" s="1802"/>
      <c r="I50" s="1804"/>
      <c r="J50" s="1805"/>
      <c r="K50" s="1802"/>
      <c r="L50" s="1800"/>
      <c r="M50" s="1803"/>
      <c r="N50" s="1802"/>
      <c r="O50" s="1804"/>
    </row>
    <row r="51" spans="1:15" ht="13.5" thickBot="1">
      <c r="A51" s="1807" t="s">
        <v>1347</v>
      </c>
      <c r="B51" s="1725" t="s">
        <v>1348</v>
      </c>
      <c r="C51" s="1521">
        <f>SUM(C44+C49)</f>
        <v>154932</v>
      </c>
      <c r="D51" s="1726">
        <f>SUM(D44+D49)</f>
        <v>339237912</v>
      </c>
      <c r="E51" s="1405">
        <f aca="true" t="shared" si="11" ref="E51:O51">SUM(E44+E49)</f>
        <v>184306462</v>
      </c>
      <c r="F51" s="1521">
        <f t="shared" si="11"/>
        <v>154931450</v>
      </c>
      <c r="G51" s="1727">
        <f t="shared" si="11"/>
        <v>126648530</v>
      </c>
      <c r="H51" s="1405">
        <f t="shared" si="11"/>
        <v>45682736</v>
      </c>
      <c r="I51" s="1406">
        <f t="shared" si="11"/>
        <v>80965794</v>
      </c>
      <c r="J51" s="1531">
        <f t="shared" si="11"/>
        <v>212589382</v>
      </c>
      <c r="K51" s="1405">
        <f t="shared" si="11"/>
        <v>138623726</v>
      </c>
      <c r="L51" s="1521">
        <f t="shared" si="11"/>
        <v>73965656</v>
      </c>
      <c r="M51" s="1727">
        <f t="shared" si="11"/>
        <v>0</v>
      </c>
      <c r="N51" s="1405">
        <f t="shared" si="11"/>
        <v>0</v>
      </c>
      <c r="O51" s="1406">
        <f t="shared" si="11"/>
        <v>0</v>
      </c>
    </row>
    <row r="52" spans="1:15" ht="13.5" thickBot="1">
      <c r="A52" s="1759"/>
      <c r="B52" s="1806"/>
      <c r="C52" s="1761"/>
      <c r="D52" s="1762"/>
      <c r="E52" s="1409"/>
      <c r="F52" s="1761"/>
      <c r="G52" s="1763"/>
      <c r="H52" s="1409"/>
      <c r="I52" s="1764"/>
      <c r="J52" s="1765"/>
      <c r="K52" s="1409"/>
      <c r="L52" s="1761"/>
      <c r="M52" s="1763"/>
      <c r="N52" s="1409"/>
      <c r="O52" s="1764"/>
    </row>
    <row r="53" spans="1:15" ht="13.5" thickBot="1">
      <c r="A53" s="1725" t="s">
        <v>1349</v>
      </c>
      <c r="C53" s="1521">
        <f>SUM(C11+C38+C51)</f>
        <v>3375824</v>
      </c>
      <c r="D53" s="1726">
        <f aca="true" t="shared" si="12" ref="D53:O53">SUM(D11+D38+D51)</f>
        <v>5326061979</v>
      </c>
      <c r="E53" s="1405">
        <f t="shared" si="12"/>
        <v>1950236961</v>
      </c>
      <c r="F53" s="1406">
        <f t="shared" si="12"/>
        <v>3375825018</v>
      </c>
      <c r="G53" s="1727">
        <f t="shared" si="12"/>
        <v>3384696553</v>
      </c>
      <c r="H53" s="1405">
        <f t="shared" si="12"/>
        <v>1517459209</v>
      </c>
      <c r="I53" s="1406">
        <f t="shared" si="12"/>
        <v>1867237344</v>
      </c>
      <c r="J53" s="1531">
        <f t="shared" si="12"/>
        <v>1805609198</v>
      </c>
      <c r="K53" s="1405">
        <f t="shared" si="12"/>
        <v>424385806</v>
      </c>
      <c r="L53" s="1521">
        <f t="shared" si="12"/>
        <v>1381223392</v>
      </c>
      <c r="M53" s="1727">
        <f t="shared" si="12"/>
        <v>135756228</v>
      </c>
      <c r="N53" s="1405">
        <f t="shared" si="12"/>
        <v>8391946</v>
      </c>
      <c r="O53" s="1406">
        <f t="shared" si="12"/>
        <v>127364282</v>
      </c>
    </row>
    <row r="54" spans="1:15" ht="13.5" thickBot="1">
      <c r="A54" s="1403"/>
      <c r="B54" s="1725"/>
      <c r="C54" s="1521"/>
      <c r="D54" s="1726"/>
      <c r="E54" s="1405"/>
      <c r="F54" s="1406"/>
      <c r="G54" s="1766"/>
      <c r="H54" s="1414"/>
      <c r="I54" s="1414"/>
      <c r="J54" s="1414"/>
      <c r="K54" s="1414"/>
      <c r="L54" s="1414"/>
      <c r="M54" s="1414"/>
      <c r="N54" s="1414"/>
      <c r="O54" s="1414"/>
    </row>
    <row r="55" spans="1:15" ht="13.5" thickBot="1">
      <c r="A55" s="1403" t="s">
        <v>1350</v>
      </c>
      <c r="B55" s="1725"/>
      <c r="C55" s="1521">
        <v>112621</v>
      </c>
      <c r="D55" s="1726"/>
      <c r="E55" s="1405"/>
      <c r="F55" s="1406">
        <v>112621000</v>
      </c>
      <c r="G55" s="1424"/>
      <c r="H55" s="338"/>
      <c r="I55" s="338"/>
      <c r="J55" s="338"/>
      <c r="K55" s="338"/>
      <c r="L55" s="338"/>
      <c r="M55" s="338"/>
      <c r="N55" s="338"/>
      <c r="O55" s="338"/>
    </row>
    <row r="56" spans="1:15" ht="13.5" thickBot="1">
      <c r="A56" s="1767"/>
      <c r="B56" s="1768"/>
      <c r="C56" s="1769"/>
      <c r="D56" s="1770"/>
      <c r="E56" s="1514"/>
      <c r="F56" s="1515"/>
      <c r="G56" s="1424"/>
      <c r="H56" s="338"/>
      <c r="I56" s="338"/>
      <c r="J56" s="338"/>
      <c r="K56" s="338"/>
      <c r="L56" s="338"/>
      <c r="M56" s="338"/>
      <c r="N56" s="338"/>
      <c r="O56" s="338"/>
    </row>
    <row r="57" spans="1:15" ht="13.5" thickBot="1">
      <c r="A57" s="1767" t="s">
        <v>1351</v>
      </c>
      <c r="B57" s="1768"/>
      <c r="C57" s="1769">
        <f>SUM(C53+C55)</f>
        <v>3488445</v>
      </c>
      <c r="D57" s="1770"/>
      <c r="E57" s="1514"/>
      <c r="F57" s="1515">
        <f>SUM(F53:F55)</f>
        <v>3488446018</v>
      </c>
      <c r="G57" s="1426"/>
      <c r="H57" s="1771"/>
      <c r="I57" s="1771"/>
      <c r="J57" s="1771"/>
      <c r="K57" s="1771"/>
      <c r="L57" s="1771"/>
      <c r="M57" s="1771"/>
      <c r="N57" s="1771"/>
      <c r="O57" s="1771"/>
    </row>
    <row r="58" spans="1:15" ht="12.75">
      <c r="A58" s="1425"/>
      <c r="B58" s="1425"/>
      <c r="C58" s="1414"/>
      <c r="D58" s="1414"/>
      <c r="E58" s="1414"/>
      <c r="F58" s="1414"/>
      <c r="G58" s="1426"/>
      <c r="H58" s="1771"/>
      <c r="I58" s="1771"/>
      <c r="J58" s="1771"/>
      <c r="K58" s="1771"/>
      <c r="L58" s="1771"/>
      <c r="M58" s="1771"/>
      <c r="N58" s="1771"/>
      <c r="O58" s="1771"/>
    </row>
    <row r="59" spans="2:15" ht="13.5" thickBot="1">
      <c r="B59" s="1418" t="s">
        <v>1361</v>
      </c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</row>
    <row r="60" spans="2:15" ht="12.75">
      <c r="B60" s="1546" t="s">
        <v>1352</v>
      </c>
      <c r="C60" s="1808">
        <v>22853</v>
      </c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</row>
    <row r="61" spans="2:15" ht="13.5" thickBot="1">
      <c r="B61" s="1461" t="s">
        <v>1359</v>
      </c>
      <c r="C61" s="1596">
        <v>-418</v>
      </c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</row>
    <row r="62" spans="2:15" ht="13.5" thickBot="1">
      <c r="B62" s="1403" t="s">
        <v>1353</v>
      </c>
      <c r="C62" s="1406">
        <f>SUM(C60:C61)</f>
        <v>22435</v>
      </c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</row>
    <row r="63" spans="5:15" ht="13.5" thickBot="1"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</row>
    <row r="64" spans="2:15" ht="12.75">
      <c r="B64" s="1546" t="s">
        <v>1354</v>
      </c>
      <c r="C64" s="1808">
        <v>418</v>
      </c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</row>
    <row r="65" spans="2:15" ht="13.5" thickBot="1">
      <c r="B65" s="1461" t="s">
        <v>1355</v>
      </c>
      <c r="C65" s="1596">
        <v>18854</v>
      </c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</row>
    <row r="66" spans="2:3" ht="13.5" thickBot="1">
      <c r="B66" s="1403" t="s">
        <v>1356</v>
      </c>
      <c r="C66" s="1406">
        <f>SUM(C64:C65)</f>
        <v>19272</v>
      </c>
    </row>
  </sheetData>
  <sheetProtection/>
  <mergeCells count="7">
    <mergeCell ref="A1:G1"/>
    <mergeCell ref="A2:O2"/>
    <mergeCell ref="A3:O3"/>
    <mergeCell ref="D5:F5"/>
    <mergeCell ref="G5:I5"/>
    <mergeCell ref="J5:L5"/>
    <mergeCell ref="M5:O5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5.421875" style="0" customWidth="1"/>
    <col min="2" max="2" width="29.7109375" style="0" bestFit="1" customWidth="1"/>
    <col min="3" max="4" width="12.7109375" style="0" bestFit="1" customWidth="1"/>
    <col min="5" max="5" width="13.00390625" style="0" customWidth="1"/>
    <col min="6" max="6" width="12.57421875" style="0" customWidth="1"/>
    <col min="7" max="7" width="12.7109375" style="0" bestFit="1" customWidth="1"/>
    <col min="8" max="8" width="13.28125" style="0" customWidth="1"/>
    <col min="9" max="9" width="12.57421875" style="0" customWidth="1"/>
    <col min="10" max="10" width="11.140625" style="0" bestFit="1" customWidth="1"/>
    <col min="11" max="11" width="12.421875" style="0" customWidth="1"/>
    <col min="12" max="12" width="11.28125" style="0" customWidth="1"/>
    <col min="13" max="13" width="10.421875" style="0" bestFit="1" customWidth="1"/>
    <col min="14" max="14" width="10.8515625" style="0" customWidth="1"/>
  </cols>
  <sheetData>
    <row r="1" spans="1:6" ht="12.75">
      <c r="A1" s="1928" t="s">
        <v>1446</v>
      </c>
      <c r="B1" s="1928"/>
      <c r="C1" s="1928"/>
      <c r="D1" s="1928"/>
      <c r="E1" s="1928"/>
      <c r="F1" s="1928"/>
    </row>
    <row r="3" spans="5:6" ht="12.75">
      <c r="E3" s="467" t="s">
        <v>1368</v>
      </c>
      <c r="F3" t="s">
        <v>1191</v>
      </c>
    </row>
    <row r="4" spans="1:14" ht="12.75">
      <c r="A4" s="1983" t="s">
        <v>963</v>
      </c>
      <c r="B4" s="1983"/>
      <c r="C4" s="1983"/>
      <c r="D4" s="1983"/>
      <c r="E4" s="1983"/>
      <c r="F4" s="1983"/>
      <c r="G4" s="1983"/>
      <c r="H4" s="1983"/>
      <c r="I4" s="1983"/>
      <c r="J4" s="1983"/>
      <c r="K4" s="1983"/>
      <c r="L4" s="1983"/>
      <c r="M4" s="1983"/>
      <c r="N4" s="1983"/>
    </row>
    <row r="5" spans="1:3" ht="12.75">
      <c r="A5" s="1392"/>
      <c r="B5" s="1392"/>
      <c r="C5" s="1392"/>
    </row>
    <row r="6" spans="1:14" ht="13.5" thickBot="1">
      <c r="A6" s="1392" t="s">
        <v>1191</v>
      </c>
      <c r="B6" s="1392"/>
      <c r="C6" s="2015" t="s">
        <v>1322</v>
      </c>
      <c r="D6" s="2015"/>
      <c r="E6" s="2015"/>
      <c r="F6" s="1986" t="s">
        <v>1323</v>
      </c>
      <c r="G6" s="1986"/>
      <c r="H6" s="1986"/>
      <c r="I6" s="1986" t="s">
        <v>1324</v>
      </c>
      <c r="J6" s="1986"/>
      <c r="K6" s="1986"/>
      <c r="L6" s="1986" t="s">
        <v>1325</v>
      </c>
      <c r="M6" s="1986"/>
      <c r="N6" s="1986"/>
    </row>
    <row r="7" spans="1:14" ht="26.25" thickBot="1">
      <c r="A7" s="1694" t="s">
        <v>1326</v>
      </c>
      <c r="B7" s="1697" t="s">
        <v>1327</v>
      </c>
      <c r="C7" s="1697" t="s">
        <v>1329</v>
      </c>
      <c r="D7" s="1697" t="s">
        <v>1360</v>
      </c>
      <c r="E7" s="1697" t="s">
        <v>1331</v>
      </c>
      <c r="F7" s="1697" t="s">
        <v>1329</v>
      </c>
      <c r="G7" s="1697" t="s">
        <v>1360</v>
      </c>
      <c r="H7" s="1697" t="s">
        <v>1331</v>
      </c>
      <c r="I7" s="1697" t="s">
        <v>1329</v>
      </c>
      <c r="J7" s="1697" t="s">
        <v>1360</v>
      </c>
      <c r="K7" s="1697" t="s">
        <v>1331</v>
      </c>
      <c r="L7" s="1697" t="s">
        <v>1329</v>
      </c>
      <c r="M7" s="1697" t="s">
        <v>1360</v>
      </c>
      <c r="N7" s="1698" t="s">
        <v>1331</v>
      </c>
    </row>
    <row r="8" spans="1:14" ht="12.75">
      <c r="A8" s="1812"/>
      <c r="B8" s="1812"/>
      <c r="C8" s="1812"/>
      <c r="D8" s="1812"/>
      <c r="E8" s="1812"/>
      <c r="F8" s="1812"/>
      <c r="G8" s="1812"/>
      <c r="H8" s="1812"/>
      <c r="I8" s="1812"/>
      <c r="J8" s="1812"/>
      <c r="K8" s="1812"/>
      <c r="L8" s="1812"/>
      <c r="M8" s="1812"/>
      <c r="N8" s="1812"/>
    </row>
    <row r="9" spans="1:14" ht="12.75">
      <c r="A9" s="1548" t="s">
        <v>1369</v>
      </c>
      <c r="B9" s="1548"/>
      <c r="C9" s="1548"/>
      <c r="D9" s="1548"/>
      <c r="E9" s="1548"/>
      <c r="F9" s="1548"/>
      <c r="G9" s="1548"/>
      <c r="H9" s="1548"/>
      <c r="I9" s="1548"/>
      <c r="J9" s="1548"/>
      <c r="K9" s="1548"/>
      <c r="L9" s="1548"/>
      <c r="M9" s="1548"/>
      <c r="N9" s="1548"/>
    </row>
    <row r="10" spans="1:14" ht="12.75">
      <c r="A10" s="1548"/>
      <c r="B10" s="1548"/>
      <c r="C10" s="1548"/>
      <c r="D10" s="1548"/>
      <c r="E10" s="1548"/>
      <c r="F10" s="1548"/>
      <c r="G10" s="1548"/>
      <c r="H10" s="1548"/>
      <c r="I10" s="1548"/>
      <c r="J10" s="1548"/>
      <c r="K10" s="1548"/>
      <c r="L10" s="1548"/>
      <c r="M10" s="1548"/>
      <c r="N10" s="1548"/>
    </row>
    <row r="11" spans="1:14" ht="12.75">
      <c r="A11" s="1548" t="s">
        <v>1370</v>
      </c>
      <c r="B11" s="1548"/>
      <c r="C11" s="928"/>
      <c r="D11" s="928"/>
      <c r="E11" s="928"/>
      <c r="F11" s="928"/>
      <c r="G11" s="928"/>
      <c r="H11" s="928"/>
      <c r="I11" s="928"/>
      <c r="J11" s="928"/>
      <c r="K11" s="928"/>
      <c r="L11" s="928"/>
      <c r="M11" s="928"/>
      <c r="N11" s="928"/>
    </row>
    <row r="12" spans="1:14" ht="12.75">
      <c r="A12" s="1813">
        <v>11194</v>
      </c>
      <c r="B12" s="1649" t="s">
        <v>1371</v>
      </c>
      <c r="C12" s="1416">
        <v>27774471</v>
      </c>
      <c r="D12" s="1416">
        <v>27774471</v>
      </c>
      <c r="E12" s="1416"/>
      <c r="F12" s="1416">
        <v>27774471</v>
      </c>
      <c r="G12" s="1416">
        <v>27774471</v>
      </c>
      <c r="H12" s="1416"/>
      <c r="I12" s="1416"/>
      <c r="J12" s="1416"/>
      <c r="K12" s="1416"/>
      <c r="L12" s="1649"/>
      <c r="M12" s="1649"/>
      <c r="N12" s="1649"/>
    </row>
    <row r="13" spans="1:14" ht="13.5" thickBot="1">
      <c r="A13" s="1772"/>
      <c r="B13" s="1772" t="s">
        <v>1158</v>
      </c>
      <c r="C13" s="1400">
        <f aca="true" t="shared" si="0" ref="C13:N13">SUM(C12:C12)</f>
        <v>27774471</v>
      </c>
      <c r="D13" s="1400">
        <f t="shared" si="0"/>
        <v>27774471</v>
      </c>
      <c r="E13" s="1400">
        <f t="shared" si="0"/>
        <v>0</v>
      </c>
      <c r="F13" s="1400">
        <f t="shared" si="0"/>
        <v>27774471</v>
      </c>
      <c r="G13" s="1400">
        <f t="shared" si="0"/>
        <v>27774471</v>
      </c>
      <c r="H13" s="1400">
        <f t="shared" si="0"/>
        <v>0</v>
      </c>
      <c r="I13" s="1400">
        <f t="shared" si="0"/>
        <v>0</v>
      </c>
      <c r="J13" s="1400">
        <f t="shared" si="0"/>
        <v>0</v>
      </c>
      <c r="K13" s="1400">
        <f t="shared" si="0"/>
        <v>0</v>
      </c>
      <c r="L13" s="1400">
        <f t="shared" si="0"/>
        <v>0</v>
      </c>
      <c r="M13" s="1400">
        <f t="shared" si="0"/>
        <v>0</v>
      </c>
      <c r="N13" s="1400">
        <f t="shared" si="0"/>
        <v>0</v>
      </c>
    </row>
    <row r="14" spans="1:14" ht="13.5" thickBot="1">
      <c r="A14" s="1403">
        <v>11</v>
      </c>
      <c r="B14" s="1404" t="s">
        <v>1334</v>
      </c>
      <c r="C14" s="1405">
        <f>SUM(C13)</f>
        <v>27774471</v>
      </c>
      <c r="D14" s="1405">
        <f aca="true" t="shared" si="1" ref="D14:N14">SUM(D13)</f>
        <v>27774471</v>
      </c>
      <c r="E14" s="1405">
        <f t="shared" si="1"/>
        <v>0</v>
      </c>
      <c r="F14" s="1405">
        <f t="shared" si="1"/>
        <v>27774471</v>
      </c>
      <c r="G14" s="1405">
        <f t="shared" si="1"/>
        <v>27774471</v>
      </c>
      <c r="H14" s="1405">
        <f t="shared" si="1"/>
        <v>0</v>
      </c>
      <c r="I14" s="1405">
        <f t="shared" si="1"/>
        <v>0</v>
      </c>
      <c r="J14" s="1405">
        <f t="shared" si="1"/>
        <v>0</v>
      </c>
      <c r="K14" s="1405">
        <f t="shared" si="1"/>
        <v>0</v>
      </c>
      <c r="L14" s="1405">
        <f t="shared" si="1"/>
        <v>0</v>
      </c>
      <c r="M14" s="1405">
        <f t="shared" si="1"/>
        <v>0</v>
      </c>
      <c r="N14" s="1405">
        <f t="shared" si="1"/>
        <v>0</v>
      </c>
    </row>
    <row r="15" spans="1:14" ht="12.75">
      <c r="A15" s="1814"/>
      <c r="B15" s="1814"/>
      <c r="C15" s="1399"/>
      <c r="D15" s="1399"/>
      <c r="E15" s="1399"/>
      <c r="F15" s="1399"/>
      <c r="G15" s="1399"/>
      <c r="H15" s="1399"/>
      <c r="I15" s="1399"/>
      <c r="J15" s="1399"/>
      <c r="K15" s="1399"/>
      <c r="L15" s="1814"/>
      <c r="M15" s="1814"/>
      <c r="N15" s="1814"/>
    </row>
    <row r="16" spans="1:14" ht="12.75">
      <c r="A16" s="1548" t="s">
        <v>1372</v>
      </c>
      <c r="B16" s="1548"/>
      <c r="C16" s="1548"/>
      <c r="D16" s="1548"/>
      <c r="E16" s="1548"/>
      <c r="F16" s="1548"/>
      <c r="G16" s="1548"/>
      <c r="H16" s="1548"/>
      <c r="I16" s="1548"/>
      <c r="J16" s="1548"/>
      <c r="K16" s="1548"/>
      <c r="L16" s="1548"/>
      <c r="M16" s="1548"/>
      <c r="N16" s="1548"/>
    </row>
    <row r="17" spans="1:14" ht="12.75">
      <c r="A17" s="1813">
        <v>121111</v>
      </c>
      <c r="B17" s="1649" t="s">
        <v>1373</v>
      </c>
      <c r="C17" s="1416">
        <v>1780800</v>
      </c>
      <c r="D17" s="1416">
        <v>0</v>
      </c>
      <c r="E17" s="1416">
        <f>SUM(C17-D17)</f>
        <v>1780800</v>
      </c>
      <c r="F17" s="1416">
        <v>1780800</v>
      </c>
      <c r="G17" s="1416">
        <v>0</v>
      </c>
      <c r="H17" s="1416">
        <v>1780800</v>
      </c>
      <c r="I17" s="1416"/>
      <c r="J17" s="1416"/>
      <c r="K17" s="1416"/>
      <c r="L17" s="1649"/>
      <c r="M17" s="1649"/>
      <c r="N17" s="1649"/>
    </row>
    <row r="18" spans="1:14" ht="12.75">
      <c r="A18" s="1813">
        <v>121112</v>
      </c>
      <c r="B18" s="1649" t="s">
        <v>1373</v>
      </c>
      <c r="C18" s="1416">
        <v>509557665</v>
      </c>
      <c r="D18" s="1416">
        <v>0</v>
      </c>
      <c r="E18" s="1416">
        <f aca="true" t="shared" si="2" ref="E18:E43">SUM(C18-D18)</f>
        <v>509557665</v>
      </c>
      <c r="F18" s="1416"/>
      <c r="G18" s="1416"/>
      <c r="H18" s="1416"/>
      <c r="I18" s="1416">
        <v>509557665</v>
      </c>
      <c r="J18" s="1416">
        <v>0</v>
      </c>
      <c r="K18" s="1416">
        <f>SUM(I18-J18)</f>
        <v>509557665</v>
      </c>
      <c r="L18" s="1649"/>
      <c r="M18" s="1649"/>
      <c r="N18" s="1649"/>
    </row>
    <row r="19" spans="1:14" ht="12.75">
      <c r="A19" s="1813">
        <v>1211125</v>
      </c>
      <c r="B19" s="1649" t="s">
        <v>1373</v>
      </c>
      <c r="C19" s="1416">
        <v>1537008</v>
      </c>
      <c r="D19" s="1416">
        <v>0</v>
      </c>
      <c r="E19" s="1416">
        <f t="shared" si="2"/>
        <v>1537008</v>
      </c>
      <c r="F19" s="1416"/>
      <c r="G19" s="1416"/>
      <c r="H19" s="1416"/>
      <c r="I19" s="1416">
        <v>1537008</v>
      </c>
      <c r="J19" s="1416">
        <v>0</v>
      </c>
      <c r="K19" s="1416">
        <f>SUM(I19-J19)</f>
        <v>1537008</v>
      </c>
      <c r="L19" s="1649"/>
      <c r="M19" s="1649"/>
      <c r="N19" s="1649"/>
    </row>
    <row r="20" spans="1:14" ht="12.75">
      <c r="A20" s="1813">
        <v>121121</v>
      </c>
      <c r="B20" s="1649" t="s">
        <v>1373</v>
      </c>
      <c r="C20" s="1416">
        <v>102876701</v>
      </c>
      <c r="D20" s="1416">
        <v>0</v>
      </c>
      <c r="E20" s="1416">
        <f t="shared" si="2"/>
        <v>102876701</v>
      </c>
      <c r="F20" s="1416"/>
      <c r="G20" s="1416"/>
      <c r="H20" s="1416"/>
      <c r="I20" s="1416"/>
      <c r="J20" s="1416"/>
      <c r="K20" s="1416"/>
      <c r="L20" s="1416">
        <v>102876701</v>
      </c>
      <c r="M20" s="1416">
        <v>0</v>
      </c>
      <c r="N20" s="1416">
        <v>102876701</v>
      </c>
    </row>
    <row r="21" spans="1:14" ht="12.75">
      <c r="A21" s="1772"/>
      <c r="B21" s="1772" t="s">
        <v>1158</v>
      </c>
      <c r="C21" s="1400">
        <f>SUM(C17:C20)</f>
        <v>615752174</v>
      </c>
      <c r="D21" s="1400">
        <f aca="true" t="shared" si="3" ref="D21:N21">SUM(D17:D20)</f>
        <v>0</v>
      </c>
      <c r="E21" s="1416">
        <f t="shared" si="2"/>
        <v>615752174</v>
      </c>
      <c r="F21" s="1400">
        <f t="shared" si="3"/>
        <v>1780800</v>
      </c>
      <c r="G21" s="1400">
        <f t="shared" si="3"/>
        <v>0</v>
      </c>
      <c r="H21" s="1400">
        <f t="shared" si="3"/>
        <v>1780800</v>
      </c>
      <c r="I21" s="1400">
        <f t="shared" si="3"/>
        <v>511094673</v>
      </c>
      <c r="J21" s="1400">
        <f t="shared" si="3"/>
        <v>0</v>
      </c>
      <c r="K21" s="1400">
        <f t="shared" si="3"/>
        <v>511094673</v>
      </c>
      <c r="L21" s="1400">
        <f t="shared" si="3"/>
        <v>102876701</v>
      </c>
      <c r="M21" s="1400">
        <f t="shared" si="3"/>
        <v>0</v>
      </c>
      <c r="N21" s="1400">
        <f t="shared" si="3"/>
        <v>102876701</v>
      </c>
    </row>
    <row r="22" spans="1:14" ht="12.75">
      <c r="A22" s="1548" t="s">
        <v>1335</v>
      </c>
      <c r="B22" s="1548"/>
      <c r="C22" s="928"/>
      <c r="D22" s="928"/>
      <c r="E22" s="1416">
        <f t="shared" si="2"/>
        <v>0</v>
      </c>
      <c r="F22" s="928"/>
      <c r="G22" s="928"/>
      <c r="H22" s="928"/>
      <c r="I22" s="928"/>
      <c r="J22" s="928"/>
      <c r="K22" s="928"/>
      <c r="L22" s="928"/>
      <c r="M22" s="928"/>
      <c r="N22" s="928"/>
    </row>
    <row r="23" spans="1:14" ht="12.75">
      <c r="A23" s="1813">
        <v>121312</v>
      </c>
      <c r="B23" s="1649" t="s">
        <v>1374</v>
      </c>
      <c r="C23" s="1416">
        <v>755877880</v>
      </c>
      <c r="D23" s="1416">
        <v>170213029</v>
      </c>
      <c r="E23" s="1416">
        <f t="shared" si="2"/>
        <v>585664851</v>
      </c>
      <c r="F23" s="1416"/>
      <c r="G23" s="1416"/>
      <c r="H23" s="1416"/>
      <c r="I23" s="1416">
        <v>755877880</v>
      </c>
      <c r="J23" s="1416">
        <v>170213029</v>
      </c>
      <c r="K23" s="1416">
        <f>SUM(I23-J23)</f>
        <v>585664851</v>
      </c>
      <c r="L23" s="1649"/>
      <c r="M23" s="1649"/>
      <c r="N23" s="1649"/>
    </row>
    <row r="24" spans="1:14" ht="12.75">
      <c r="A24" s="1813">
        <v>1213121</v>
      </c>
      <c r="B24" s="1649" t="s">
        <v>1374</v>
      </c>
      <c r="C24" s="1416">
        <v>115038132</v>
      </c>
      <c r="D24" s="1416">
        <v>5714063</v>
      </c>
      <c r="E24" s="1416">
        <f t="shared" si="2"/>
        <v>109324069</v>
      </c>
      <c r="F24" s="1416"/>
      <c r="G24" s="1416"/>
      <c r="H24" s="1416"/>
      <c r="I24" s="1416">
        <v>115038132</v>
      </c>
      <c r="J24" s="1416">
        <v>5714063</v>
      </c>
      <c r="K24" s="1416">
        <f>SUM(I24-J24)</f>
        <v>109324069</v>
      </c>
      <c r="L24" s="1649"/>
      <c r="M24" s="1649"/>
      <c r="N24" s="1649"/>
    </row>
    <row r="25" spans="1:14" ht="12.75">
      <c r="A25" s="1813">
        <v>1213122</v>
      </c>
      <c r="B25" s="1649" t="s">
        <v>1374</v>
      </c>
      <c r="C25" s="1416">
        <v>15778696</v>
      </c>
      <c r="D25" s="1416">
        <v>875156</v>
      </c>
      <c r="E25" s="1416">
        <f t="shared" si="2"/>
        <v>14903540</v>
      </c>
      <c r="F25" s="1416"/>
      <c r="G25" s="1416"/>
      <c r="H25" s="1416"/>
      <c r="I25" s="1416">
        <v>15778696</v>
      </c>
      <c r="J25" s="1416">
        <v>875156</v>
      </c>
      <c r="K25" s="1416">
        <f>SUM(I25-J25)</f>
        <v>14903540</v>
      </c>
      <c r="L25" s="1649"/>
      <c r="M25" s="1649"/>
      <c r="N25" s="1649"/>
    </row>
    <row r="26" spans="1:14" ht="12.75">
      <c r="A26" s="1813">
        <v>1213125</v>
      </c>
      <c r="B26" s="1649" t="s">
        <v>1374</v>
      </c>
      <c r="C26" s="1416">
        <v>14043434</v>
      </c>
      <c r="D26" s="1416">
        <v>6278842</v>
      </c>
      <c r="E26" s="1416">
        <f t="shared" si="2"/>
        <v>7764592</v>
      </c>
      <c r="F26" s="1416"/>
      <c r="G26" s="1416"/>
      <c r="H26" s="1416"/>
      <c r="I26" s="1416">
        <v>14043434</v>
      </c>
      <c r="J26" s="1416">
        <v>6278842</v>
      </c>
      <c r="K26" s="1416">
        <f>SUM(I26-J26)</f>
        <v>7764592</v>
      </c>
      <c r="L26" s="1649"/>
      <c r="M26" s="1649"/>
      <c r="N26" s="1649"/>
    </row>
    <row r="27" spans="1:14" ht="12.75">
      <c r="A27" s="1813">
        <v>121321</v>
      </c>
      <c r="B27" s="1649" t="s">
        <v>1374</v>
      </c>
      <c r="C27" s="1416">
        <v>31479527</v>
      </c>
      <c r="D27" s="1416">
        <v>7509901</v>
      </c>
      <c r="E27" s="1416">
        <f t="shared" si="2"/>
        <v>23969626</v>
      </c>
      <c r="F27" s="1416"/>
      <c r="G27" s="1416"/>
      <c r="H27" s="1416"/>
      <c r="I27" s="1416"/>
      <c r="J27" s="1416"/>
      <c r="K27" s="1416"/>
      <c r="L27" s="1416">
        <v>31479527</v>
      </c>
      <c r="M27" s="1416">
        <v>7509901</v>
      </c>
      <c r="N27" s="1416">
        <v>23969626</v>
      </c>
    </row>
    <row r="28" spans="1:14" ht="12.75">
      <c r="A28" s="1813">
        <v>1214311</v>
      </c>
      <c r="B28" s="1649" t="s">
        <v>1375</v>
      </c>
      <c r="C28" s="1416">
        <v>1214070000</v>
      </c>
      <c r="D28" s="1416">
        <v>801436113</v>
      </c>
      <c r="E28" s="1416">
        <f t="shared" si="2"/>
        <v>412633887</v>
      </c>
      <c r="F28" s="1416">
        <v>1214070000</v>
      </c>
      <c r="G28" s="1416">
        <v>801436113</v>
      </c>
      <c r="H28" s="1416">
        <f>SUM(F28-G28)</f>
        <v>412633887</v>
      </c>
      <c r="I28" s="1416"/>
      <c r="J28" s="1416"/>
      <c r="K28" s="1416"/>
      <c r="L28" s="1649"/>
      <c r="M28" s="1649"/>
      <c r="N28" s="1649"/>
    </row>
    <row r="29" spans="1:14" ht="12.75">
      <c r="A29" s="1813">
        <v>12143111</v>
      </c>
      <c r="B29" s="1649" t="s">
        <v>1375</v>
      </c>
      <c r="C29" s="1416">
        <v>45710085</v>
      </c>
      <c r="D29" s="1416">
        <v>1833050</v>
      </c>
      <c r="E29" s="1416">
        <f t="shared" si="2"/>
        <v>43877035</v>
      </c>
      <c r="F29" s="1416">
        <v>45710085</v>
      </c>
      <c r="G29" s="1416">
        <v>1833050</v>
      </c>
      <c r="H29" s="1416">
        <f>SUM(F29-G29)</f>
        <v>43877035</v>
      </c>
      <c r="I29" s="1416"/>
      <c r="J29" s="1416"/>
      <c r="K29" s="1416"/>
      <c r="L29" s="1649"/>
      <c r="M29" s="1649"/>
      <c r="N29" s="1649"/>
    </row>
    <row r="30" spans="1:14" ht="12.75">
      <c r="A30" s="1813">
        <v>1214411</v>
      </c>
      <c r="B30" s="1649" t="s">
        <v>1375</v>
      </c>
      <c r="C30" s="1416">
        <v>707464460</v>
      </c>
      <c r="D30" s="1416">
        <v>202827695</v>
      </c>
      <c r="E30" s="1416">
        <f t="shared" si="2"/>
        <v>504636765</v>
      </c>
      <c r="F30" s="1416">
        <v>707464460</v>
      </c>
      <c r="G30" s="1416">
        <v>202827695</v>
      </c>
      <c r="H30" s="1416">
        <f>SUM(F30-G30)</f>
        <v>504636765</v>
      </c>
      <c r="I30" s="1416"/>
      <c r="J30" s="1416"/>
      <c r="K30" s="1416"/>
      <c r="L30" s="1649"/>
      <c r="M30" s="1649"/>
      <c r="N30" s="1649"/>
    </row>
    <row r="31" spans="1:14" ht="12.75">
      <c r="A31" s="1813">
        <v>12144112</v>
      </c>
      <c r="B31" s="1649" t="s">
        <v>1375</v>
      </c>
      <c r="C31" s="1416">
        <v>996730</v>
      </c>
      <c r="D31" s="1416">
        <v>53802</v>
      </c>
      <c r="E31" s="1416">
        <f t="shared" si="2"/>
        <v>942928</v>
      </c>
      <c r="F31" s="1416">
        <v>996730</v>
      </c>
      <c r="G31" s="1416">
        <v>53802</v>
      </c>
      <c r="H31" s="1416">
        <f>SUM(F31-G31)</f>
        <v>942928</v>
      </c>
      <c r="I31" s="1742"/>
      <c r="J31" s="1742"/>
      <c r="K31" s="1742"/>
      <c r="L31" s="1742"/>
      <c r="M31" s="1742"/>
      <c r="N31" s="1742"/>
    </row>
    <row r="32" spans="1:14" ht="12.75">
      <c r="A32" s="1813">
        <v>1214412</v>
      </c>
      <c r="B32" s="1548" t="s">
        <v>1375</v>
      </c>
      <c r="C32" s="928">
        <v>24884640</v>
      </c>
      <c r="D32" s="928">
        <v>11762037</v>
      </c>
      <c r="E32" s="1416">
        <f t="shared" si="2"/>
        <v>13122603</v>
      </c>
      <c r="F32" s="928"/>
      <c r="G32" s="928"/>
      <c r="H32" s="928"/>
      <c r="I32" s="928">
        <v>24884640</v>
      </c>
      <c r="J32" s="928">
        <v>11762037</v>
      </c>
      <c r="K32" s="1416">
        <f>SUM(I32-J32)</f>
        <v>13122603</v>
      </c>
      <c r="L32" s="928"/>
      <c r="M32" s="928"/>
      <c r="N32" s="928"/>
    </row>
    <row r="33" spans="1:14" ht="12.75">
      <c r="A33" s="1813">
        <v>1214421</v>
      </c>
      <c r="B33" s="1649" t="s">
        <v>1375</v>
      </c>
      <c r="C33" s="1416">
        <v>1400000</v>
      </c>
      <c r="D33" s="1416">
        <v>882045</v>
      </c>
      <c r="E33" s="1416">
        <f t="shared" si="2"/>
        <v>517955</v>
      </c>
      <c r="F33" s="1416"/>
      <c r="G33" s="1416"/>
      <c r="H33" s="1416"/>
      <c r="I33" s="1416"/>
      <c r="J33" s="1416"/>
      <c r="K33" s="1416"/>
      <c r="L33" s="1416">
        <v>1400000</v>
      </c>
      <c r="M33" s="1416">
        <v>882045</v>
      </c>
      <c r="N33" s="1416">
        <f>SUM(L33-M33)</f>
        <v>517955</v>
      </c>
    </row>
    <row r="34" spans="1:14" ht="12.75">
      <c r="A34" s="1813">
        <v>1213110</v>
      </c>
      <c r="B34" s="1649" t="s">
        <v>1376</v>
      </c>
      <c r="C34" s="1416">
        <v>83801169</v>
      </c>
      <c r="D34" s="1416">
        <v>30102579</v>
      </c>
      <c r="E34" s="1416">
        <f t="shared" si="2"/>
        <v>53698590</v>
      </c>
      <c r="F34" s="1416">
        <v>83801169</v>
      </c>
      <c r="G34" s="1416">
        <v>30102579</v>
      </c>
      <c r="H34" s="1416">
        <f>SUM(F34-G34)</f>
        <v>53698590</v>
      </c>
      <c r="I34" s="1416"/>
      <c r="J34" s="1416"/>
      <c r="K34" s="1416"/>
      <c r="L34" s="1416"/>
      <c r="M34" s="1416"/>
      <c r="N34" s="1416"/>
    </row>
    <row r="35" spans="1:14" ht="12.75">
      <c r="A35" s="1813">
        <v>1214110</v>
      </c>
      <c r="B35" s="1649" t="s">
        <v>1377</v>
      </c>
      <c r="C35" s="1416">
        <v>1099261535</v>
      </c>
      <c r="D35" s="1416">
        <v>403143559</v>
      </c>
      <c r="E35" s="1416">
        <f t="shared" si="2"/>
        <v>696117976</v>
      </c>
      <c r="F35" s="1416">
        <v>1099261535</v>
      </c>
      <c r="G35" s="1416">
        <v>403143559</v>
      </c>
      <c r="H35" s="1416">
        <f>SUM(F35-G35)</f>
        <v>696117976</v>
      </c>
      <c r="I35" s="1416"/>
      <c r="J35" s="1416"/>
      <c r="K35" s="1416"/>
      <c r="L35" s="1416"/>
      <c r="M35" s="1416"/>
      <c r="N35" s="1416"/>
    </row>
    <row r="36" spans="1:14" ht="12.75">
      <c r="A36" s="1813"/>
      <c r="B36" s="1548" t="s">
        <v>1158</v>
      </c>
      <c r="C36" s="1742">
        <f>SUM(C23:C35)</f>
        <v>4109806288</v>
      </c>
      <c r="D36" s="1742">
        <f>SUM(D23:D35)</f>
        <v>1642631871</v>
      </c>
      <c r="E36" s="1416">
        <f t="shared" si="2"/>
        <v>2467174417</v>
      </c>
      <c r="F36" s="1742">
        <f>SUM(F23:F35)</f>
        <v>3151303979</v>
      </c>
      <c r="G36" s="1742">
        <f aca="true" t="shared" si="4" ref="G36:N36">SUM(G23:G35)</f>
        <v>1439396798</v>
      </c>
      <c r="H36" s="1742">
        <f t="shared" si="4"/>
        <v>1711907181</v>
      </c>
      <c r="I36" s="1742">
        <f>SUM(I23:I35)</f>
        <v>925622782</v>
      </c>
      <c r="J36" s="1742">
        <f t="shared" si="4"/>
        <v>194843127</v>
      </c>
      <c r="K36" s="1742">
        <f t="shared" si="4"/>
        <v>730779655</v>
      </c>
      <c r="L36" s="1742">
        <f t="shared" si="4"/>
        <v>32879527</v>
      </c>
      <c r="M36" s="1742">
        <f t="shared" si="4"/>
        <v>8391946</v>
      </c>
      <c r="N36" s="1742">
        <f t="shared" si="4"/>
        <v>24487581</v>
      </c>
    </row>
    <row r="37" spans="1:14" ht="12.75">
      <c r="A37" s="1816" t="s">
        <v>1378</v>
      </c>
      <c r="B37" s="1649"/>
      <c r="C37" s="1416"/>
      <c r="D37" s="1416"/>
      <c r="E37" s="1416"/>
      <c r="F37" s="1416"/>
      <c r="G37" s="1416"/>
      <c r="H37" s="1416"/>
      <c r="I37" s="1416"/>
      <c r="J37" s="1416"/>
      <c r="K37" s="1416"/>
      <c r="L37" s="1649"/>
      <c r="M37" s="1649"/>
      <c r="N37" s="1649"/>
    </row>
    <row r="38" spans="1:14" ht="12.75">
      <c r="A38" s="1813">
        <v>12194</v>
      </c>
      <c r="B38" s="1649" t="s">
        <v>1379</v>
      </c>
      <c r="C38" s="1416">
        <v>126789</v>
      </c>
      <c r="D38" s="1416">
        <v>126789</v>
      </c>
      <c r="E38" s="1416">
        <f t="shared" si="2"/>
        <v>0</v>
      </c>
      <c r="F38" s="1416"/>
      <c r="G38" s="1416"/>
      <c r="H38" s="1416"/>
      <c r="I38" s="1416">
        <v>126789</v>
      </c>
      <c r="J38" s="1416">
        <v>126789</v>
      </c>
      <c r="K38" s="1416">
        <v>0</v>
      </c>
      <c r="L38" s="1649"/>
      <c r="M38" s="1649"/>
      <c r="N38" s="1649"/>
    </row>
    <row r="39" spans="1:14" ht="12.75">
      <c r="A39" s="1772"/>
      <c r="B39" s="1772" t="s">
        <v>1158</v>
      </c>
      <c r="C39" s="1400">
        <f>SUM(C38:C38)</f>
        <v>126789</v>
      </c>
      <c r="D39" s="1400">
        <f>SUM(D38:D38)</f>
        <v>126789</v>
      </c>
      <c r="E39" s="1416">
        <f t="shared" si="2"/>
        <v>0</v>
      </c>
      <c r="F39" s="1400">
        <f aca="true" t="shared" si="5" ref="F39:N39">SUM(F38:F38)</f>
        <v>0</v>
      </c>
      <c r="G39" s="1400">
        <f t="shared" si="5"/>
        <v>0</v>
      </c>
      <c r="H39" s="1400">
        <f t="shared" si="5"/>
        <v>0</v>
      </c>
      <c r="I39" s="1400">
        <f t="shared" si="5"/>
        <v>126789</v>
      </c>
      <c r="J39" s="1400">
        <f t="shared" si="5"/>
        <v>126789</v>
      </c>
      <c r="K39" s="1400">
        <f t="shared" si="5"/>
        <v>0</v>
      </c>
      <c r="L39" s="1400">
        <f t="shared" si="5"/>
        <v>0</v>
      </c>
      <c r="M39" s="1400">
        <f t="shared" si="5"/>
        <v>0</v>
      </c>
      <c r="N39" s="1400">
        <f t="shared" si="5"/>
        <v>0</v>
      </c>
    </row>
    <row r="40" spans="1:14" ht="12.75">
      <c r="A40" s="1817">
        <v>121</v>
      </c>
      <c r="B40" s="1817" t="s">
        <v>1158</v>
      </c>
      <c r="C40" s="1402">
        <f>SUM(C21+C36+C39)</f>
        <v>4725685251</v>
      </c>
      <c r="D40" s="1402">
        <f>SUM(D21+D36+D39)</f>
        <v>1642758660</v>
      </c>
      <c r="E40" s="1416">
        <f t="shared" si="2"/>
        <v>3082926591</v>
      </c>
      <c r="F40" s="1402">
        <f aca="true" t="shared" si="6" ref="F40:N40">SUM(F21+F36+F39)</f>
        <v>3153084779</v>
      </c>
      <c r="G40" s="1402">
        <f t="shared" si="6"/>
        <v>1439396798</v>
      </c>
      <c r="H40" s="1402">
        <f t="shared" si="6"/>
        <v>1713687981</v>
      </c>
      <c r="I40" s="1402">
        <f t="shared" si="6"/>
        <v>1436844244</v>
      </c>
      <c r="J40" s="1402">
        <f t="shared" si="6"/>
        <v>194969916</v>
      </c>
      <c r="K40" s="1402">
        <f t="shared" si="6"/>
        <v>1241874328</v>
      </c>
      <c r="L40" s="1402">
        <f t="shared" si="6"/>
        <v>135756228</v>
      </c>
      <c r="M40" s="1402">
        <f t="shared" si="6"/>
        <v>8391946</v>
      </c>
      <c r="N40" s="1402">
        <f t="shared" si="6"/>
        <v>127364282</v>
      </c>
    </row>
    <row r="41" spans="1:14" ht="12.75">
      <c r="A41" s="1818">
        <v>12731</v>
      </c>
      <c r="B41" s="1819" t="s">
        <v>1380</v>
      </c>
      <c r="C41" s="1402">
        <v>16765616</v>
      </c>
      <c r="D41" s="1402">
        <v>0</v>
      </c>
      <c r="E41" s="1416">
        <f t="shared" si="2"/>
        <v>16765616</v>
      </c>
      <c r="F41" s="1402">
        <v>16765616</v>
      </c>
      <c r="G41" s="1402">
        <v>0</v>
      </c>
      <c r="H41" s="1416">
        <f>SUM(F41-G41)</f>
        <v>16765616</v>
      </c>
      <c r="I41" s="1402"/>
      <c r="J41" s="1402"/>
      <c r="K41" s="1402"/>
      <c r="L41" s="1402"/>
      <c r="M41" s="1402"/>
      <c r="N41" s="1402"/>
    </row>
    <row r="42" spans="1:14" ht="12.75">
      <c r="A42" s="1818">
        <v>12741</v>
      </c>
      <c r="B42" s="1819" t="s">
        <v>1381</v>
      </c>
      <c r="C42" s="1402">
        <v>2088440</v>
      </c>
      <c r="D42" s="1402">
        <v>0</v>
      </c>
      <c r="E42" s="1416">
        <f t="shared" si="2"/>
        <v>2088440</v>
      </c>
      <c r="F42" s="1402">
        <v>2088440</v>
      </c>
      <c r="G42" s="1402">
        <v>0</v>
      </c>
      <c r="H42" s="1416">
        <f>SUM(F42-G42)</f>
        <v>2088440</v>
      </c>
      <c r="I42" s="1402"/>
      <c r="J42" s="1402"/>
      <c r="K42" s="1402"/>
      <c r="L42" s="1402"/>
      <c r="M42" s="1402"/>
      <c r="N42" s="1402"/>
    </row>
    <row r="43" spans="1:14" ht="13.5" thickBot="1">
      <c r="A43" s="1820">
        <v>127</v>
      </c>
      <c r="B43" s="1817" t="s">
        <v>1158</v>
      </c>
      <c r="C43" s="1402">
        <f>SUM(C41:C42)</f>
        <v>18854056</v>
      </c>
      <c r="D43" s="1402">
        <f>SUM(D41:D42)</f>
        <v>0</v>
      </c>
      <c r="E43" s="1416">
        <f t="shared" si="2"/>
        <v>18854056</v>
      </c>
      <c r="F43" s="1402">
        <f>SUM(F41:F42)</f>
        <v>18854056</v>
      </c>
      <c r="G43" s="1402">
        <f>SUM(G41:G42)</f>
        <v>0</v>
      </c>
      <c r="H43" s="1402">
        <f>SUM(H41:H42)</f>
        <v>18854056</v>
      </c>
      <c r="I43" s="1402"/>
      <c r="J43" s="1402"/>
      <c r="K43" s="1402"/>
      <c r="L43" s="1402"/>
      <c r="M43" s="1402"/>
      <c r="N43" s="1402"/>
    </row>
    <row r="44" spans="1:14" ht="13.5" thickBot="1">
      <c r="A44" s="1403">
        <v>12</v>
      </c>
      <c r="B44" s="1404" t="s">
        <v>1336</v>
      </c>
      <c r="C44" s="1405">
        <f aca="true" t="shared" si="7" ref="C44:N44">SUM(C40+C43)</f>
        <v>4744539307</v>
      </c>
      <c r="D44" s="1405">
        <f t="shared" si="7"/>
        <v>1642758660</v>
      </c>
      <c r="E44" s="1405">
        <f t="shared" si="7"/>
        <v>3101780647</v>
      </c>
      <c r="F44" s="1405">
        <f t="shared" si="7"/>
        <v>3171938835</v>
      </c>
      <c r="G44" s="1405">
        <f t="shared" si="7"/>
        <v>1439396798</v>
      </c>
      <c r="H44" s="1405">
        <f t="shared" si="7"/>
        <v>1732542037</v>
      </c>
      <c r="I44" s="1405">
        <f t="shared" si="7"/>
        <v>1436844244</v>
      </c>
      <c r="J44" s="1405">
        <f t="shared" si="7"/>
        <v>194969916</v>
      </c>
      <c r="K44" s="1405">
        <f t="shared" si="7"/>
        <v>1241874328</v>
      </c>
      <c r="L44" s="1405">
        <f t="shared" si="7"/>
        <v>135756228</v>
      </c>
      <c r="M44" s="1405">
        <f t="shared" si="7"/>
        <v>8391946</v>
      </c>
      <c r="N44" s="1405">
        <f t="shared" si="7"/>
        <v>127364282</v>
      </c>
    </row>
    <row r="45" spans="1:14" ht="12.75">
      <c r="A45" s="1548"/>
      <c r="B45" s="1548"/>
      <c r="C45" s="935"/>
      <c r="D45" s="935"/>
      <c r="E45" s="935"/>
      <c r="F45" s="928"/>
      <c r="G45" s="928"/>
      <c r="H45" s="928"/>
      <c r="I45" s="928"/>
      <c r="J45" s="928"/>
      <c r="K45" s="928"/>
      <c r="L45" s="928"/>
      <c r="M45" s="928"/>
      <c r="N45" s="928"/>
    </row>
    <row r="46" spans="1:14" ht="12.75">
      <c r="A46" s="1548" t="s">
        <v>1382</v>
      </c>
      <c r="B46" s="1548"/>
      <c r="C46" s="1548"/>
      <c r="D46" s="1548"/>
      <c r="E46" s="1548"/>
      <c r="F46" s="1548"/>
      <c r="G46" s="1548"/>
      <c r="H46" s="1548"/>
      <c r="I46" s="1548"/>
      <c r="J46" s="1548"/>
      <c r="K46" s="1548"/>
      <c r="L46" s="1548"/>
      <c r="M46" s="1548"/>
      <c r="N46" s="1548"/>
    </row>
    <row r="47" spans="1:14" ht="12.75">
      <c r="A47" s="1813">
        <v>1311112</v>
      </c>
      <c r="B47" s="1649" t="s">
        <v>1383</v>
      </c>
      <c r="C47" s="1416">
        <v>275976</v>
      </c>
      <c r="D47" s="1416">
        <v>84382</v>
      </c>
      <c r="E47" s="1416">
        <v>191594</v>
      </c>
      <c r="F47" s="1416"/>
      <c r="G47" s="1416"/>
      <c r="H47" s="1416"/>
      <c r="I47" s="1416">
        <v>275976</v>
      </c>
      <c r="J47" s="1416">
        <v>84382</v>
      </c>
      <c r="K47" s="1416">
        <v>191594</v>
      </c>
      <c r="L47" s="1649"/>
      <c r="M47" s="1649"/>
      <c r="N47" s="1649"/>
    </row>
    <row r="48" spans="1:14" ht="12.75">
      <c r="A48" s="1813">
        <v>1311212</v>
      </c>
      <c r="B48" s="1649" t="s">
        <v>1384</v>
      </c>
      <c r="C48" s="1416">
        <v>15056849</v>
      </c>
      <c r="D48" s="1416">
        <v>7640193</v>
      </c>
      <c r="E48" s="1416">
        <v>7416656</v>
      </c>
      <c r="F48" s="1416"/>
      <c r="G48" s="1416"/>
      <c r="H48" s="1416"/>
      <c r="I48" s="1416">
        <v>15056849</v>
      </c>
      <c r="J48" s="1416">
        <v>7640193</v>
      </c>
      <c r="K48" s="1416">
        <v>7416656</v>
      </c>
      <c r="L48" s="1649"/>
      <c r="M48" s="1649"/>
      <c r="N48" s="1649"/>
    </row>
    <row r="49" spans="1:14" ht="12.75">
      <c r="A49" s="1813">
        <v>1311311</v>
      </c>
      <c r="B49" s="1649" t="s">
        <v>1385</v>
      </c>
      <c r="C49" s="1416">
        <v>10141179</v>
      </c>
      <c r="D49" s="1416">
        <v>0</v>
      </c>
      <c r="E49" s="1416">
        <v>10141179</v>
      </c>
      <c r="F49" s="1416">
        <v>10141179</v>
      </c>
      <c r="G49" s="1416">
        <v>0</v>
      </c>
      <c r="H49" s="1416">
        <v>10141179</v>
      </c>
      <c r="I49" s="1416"/>
      <c r="J49" s="1416"/>
      <c r="K49" s="1416"/>
      <c r="L49" s="1649"/>
      <c r="M49" s="1649"/>
      <c r="N49" s="1649"/>
    </row>
    <row r="50" spans="1:14" ht="12.75">
      <c r="A50" s="1772"/>
      <c r="B50" s="1772" t="s">
        <v>1158</v>
      </c>
      <c r="C50" s="1400">
        <f aca="true" t="shared" si="8" ref="C50:N50">SUM(C47:C49)</f>
        <v>25474004</v>
      </c>
      <c r="D50" s="1400">
        <f t="shared" si="8"/>
        <v>7724575</v>
      </c>
      <c r="E50" s="1400">
        <f t="shared" si="8"/>
        <v>17749429</v>
      </c>
      <c r="F50" s="1400">
        <f t="shared" si="8"/>
        <v>10141179</v>
      </c>
      <c r="G50" s="1400">
        <f t="shared" si="8"/>
        <v>0</v>
      </c>
      <c r="H50" s="1400">
        <f t="shared" si="8"/>
        <v>10141179</v>
      </c>
      <c r="I50" s="1400">
        <f t="shared" si="8"/>
        <v>15332825</v>
      </c>
      <c r="J50" s="1400">
        <f t="shared" si="8"/>
        <v>7724575</v>
      </c>
      <c r="K50" s="1400">
        <f t="shared" si="8"/>
        <v>7608250</v>
      </c>
      <c r="L50" s="1400">
        <f t="shared" si="8"/>
        <v>0</v>
      </c>
      <c r="M50" s="1400">
        <f t="shared" si="8"/>
        <v>0</v>
      </c>
      <c r="N50" s="1400">
        <f t="shared" si="8"/>
        <v>0</v>
      </c>
    </row>
    <row r="51" spans="1:14" ht="12.75">
      <c r="A51" s="1548" t="s">
        <v>1386</v>
      </c>
      <c r="B51" s="1548"/>
      <c r="C51" s="928"/>
      <c r="D51" s="928"/>
      <c r="E51" s="1815"/>
      <c r="F51" s="928"/>
      <c r="G51" s="928"/>
      <c r="H51" s="928"/>
      <c r="I51" s="928"/>
      <c r="J51" s="928"/>
      <c r="K51" s="928"/>
      <c r="L51" s="928"/>
      <c r="M51" s="928"/>
      <c r="N51" s="928"/>
    </row>
    <row r="52" spans="1:14" ht="12.75">
      <c r="A52" s="1813">
        <v>131191</v>
      </c>
      <c r="B52" s="1649" t="s">
        <v>1387</v>
      </c>
      <c r="C52" s="1416">
        <v>747195</v>
      </c>
      <c r="D52" s="1416">
        <v>747195</v>
      </c>
      <c r="E52" s="1416">
        <v>0</v>
      </c>
      <c r="F52" s="1416"/>
      <c r="G52" s="1416"/>
      <c r="H52" s="1416"/>
      <c r="I52" s="1416">
        <v>747195</v>
      </c>
      <c r="J52" s="1416">
        <v>747195</v>
      </c>
      <c r="K52" s="1416">
        <v>0</v>
      </c>
      <c r="L52" s="1649"/>
      <c r="M52" s="1649"/>
      <c r="N52" s="1649"/>
    </row>
    <row r="53" spans="1:14" ht="12.75">
      <c r="A53" s="1813">
        <v>131192</v>
      </c>
      <c r="B53" s="1649" t="s">
        <v>1388</v>
      </c>
      <c r="C53" s="1416">
        <v>14151629</v>
      </c>
      <c r="D53" s="1416">
        <v>14151629</v>
      </c>
      <c r="E53" s="1416">
        <v>0</v>
      </c>
      <c r="F53" s="1416"/>
      <c r="G53" s="1416"/>
      <c r="H53" s="1416"/>
      <c r="I53" s="1416">
        <v>14151629</v>
      </c>
      <c r="J53" s="1416">
        <v>14151629</v>
      </c>
      <c r="K53" s="1416">
        <v>0</v>
      </c>
      <c r="L53" s="1649"/>
      <c r="M53" s="1649"/>
      <c r="N53" s="1649"/>
    </row>
    <row r="54" spans="1:14" ht="12.75">
      <c r="A54" s="1813"/>
      <c r="B54" s="1548" t="s">
        <v>1158</v>
      </c>
      <c r="C54" s="1742">
        <f aca="true" t="shared" si="9" ref="C54:N54">SUM(C52:C53)</f>
        <v>14898824</v>
      </c>
      <c r="D54" s="1742">
        <f t="shared" si="9"/>
        <v>14898824</v>
      </c>
      <c r="E54" s="1742">
        <f t="shared" si="9"/>
        <v>0</v>
      </c>
      <c r="F54" s="1742">
        <f t="shared" si="9"/>
        <v>0</v>
      </c>
      <c r="G54" s="1742">
        <f t="shared" si="9"/>
        <v>0</v>
      </c>
      <c r="H54" s="1742">
        <f t="shared" si="9"/>
        <v>0</v>
      </c>
      <c r="I54" s="1742">
        <f t="shared" si="9"/>
        <v>14898824</v>
      </c>
      <c r="J54" s="1742">
        <f t="shared" si="9"/>
        <v>14898824</v>
      </c>
      <c r="K54" s="1742">
        <f t="shared" si="9"/>
        <v>0</v>
      </c>
      <c r="L54" s="1742">
        <f t="shared" si="9"/>
        <v>0</v>
      </c>
      <c r="M54" s="1742">
        <f t="shared" si="9"/>
        <v>0</v>
      </c>
      <c r="N54" s="1742">
        <f t="shared" si="9"/>
        <v>0</v>
      </c>
    </row>
    <row r="55" spans="1:14" ht="12.75">
      <c r="A55" s="1816" t="s">
        <v>1389</v>
      </c>
      <c r="B55" s="1649"/>
      <c r="C55" s="1416"/>
      <c r="D55" s="1416"/>
      <c r="E55" s="1416"/>
      <c r="F55" s="1416"/>
      <c r="G55" s="1416"/>
      <c r="H55" s="1416"/>
      <c r="I55" s="1416"/>
      <c r="J55" s="1416"/>
      <c r="K55" s="1416"/>
      <c r="L55" s="1649"/>
      <c r="M55" s="1649"/>
      <c r="N55" s="1649"/>
    </row>
    <row r="56" spans="1:14" ht="12.75">
      <c r="A56" s="1813">
        <v>13179</v>
      </c>
      <c r="B56" s="1649" t="s">
        <v>1390</v>
      </c>
      <c r="C56" s="1416">
        <v>19482</v>
      </c>
      <c r="D56" s="1416">
        <v>19482</v>
      </c>
      <c r="E56" s="1416">
        <v>0</v>
      </c>
      <c r="F56" s="1416"/>
      <c r="G56" s="1416"/>
      <c r="H56" s="1416"/>
      <c r="I56" s="1416">
        <v>19482</v>
      </c>
      <c r="J56" s="1416">
        <v>19482</v>
      </c>
      <c r="K56" s="1416">
        <v>0</v>
      </c>
      <c r="L56" s="1649"/>
      <c r="M56" s="1649"/>
      <c r="N56" s="1649"/>
    </row>
    <row r="57" spans="1:14" ht="12.75">
      <c r="A57" s="1813">
        <v>131721</v>
      </c>
      <c r="B57" s="1649" t="s">
        <v>1391</v>
      </c>
      <c r="C57" s="1416">
        <v>418802</v>
      </c>
      <c r="D57" s="1416"/>
      <c r="E57" s="1416">
        <v>418802</v>
      </c>
      <c r="F57" s="1416">
        <v>418802</v>
      </c>
      <c r="G57" s="1416"/>
      <c r="H57" s="1416">
        <v>418802</v>
      </c>
      <c r="I57" s="1416"/>
      <c r="J57" s="1416"/>
      <c r="K57" s="1416">
        <v>0</v>
      </c>
      <c r="L57" s="1649"/>
      <c r="M57" s="1649"/>
      <c r="N57" s="1649"/>
    </row>
    <row r="58" spans="1:14" ht="13.5" thickBot="1">
      <c r="A58" s="1772"/>
      <c r="B58" s="1772" t="s">
        <v>1158</v>
      </c>
      <c r="C58" s="1400">
        <f aca="true" t="shared" si="10" ref="C58:N58">SUM(C56:C57)</f>
        <v>438284</v>
      </c>
      <c r="D58" s="1400">
        <f t="shared" si="10"/>
        <v>19482</v>
      </c>
      <c r="E58" s="1400">
        <f t="shared" si="10"/>
        <v>418802</v>
      </c>
      <c r="F58" s="1400">
        <f t="shared" si="10"/>
        <v>418802</v>
      </c>
      <c r="G58" s="1400">
        <f t="shared" si="10"/>
        <v>0</v>
      </c>
      <c r="H58" s="1400">
        <f t="shared" si="10"/>
        <v>418802</v>
      </c>
      <c r="I58" s="1400">
        <f t="shared" si="10"/>
        <v>19482</v>
      </c>
      <c r="J58" s="1400">
        <f t="shared" si="10"/>
        <v>19482</v>
      </c>
      <c r="K58" s="1400">
        <f t="shared" si="10"/>
        <v>0</v>
      </c>
      <c r="L58" s="1400">
        <f t="shared" si="10"/>
        <v>0</v>
      </c>
      <c r="M58" s="1400">
        <f t="shared" si="10"/>
        <v>0</v>
      </c>
      <c r="N58" s="1400">
        <f t="shared" si="10"/>
        <v>0</v>
      </c>
    </row>
    <row r="59" spans="1:14" ht="13.5" thickBot="1">
      <c r="A59" s="1403">
        <v>131</v>
      </c>
      <c r="B59" s="1404" t="s">
        <v>1392</v>
      </c>
      <c r="C59" s="1405">
        <f>SUM(C50+C54+C58)</f>
        <v>40811112</v>
      </c>
      <c r="D59" s="1405">
        <f>SUM(D50+D54+D58)</f>
        <v>22642881</v>
      </c>
      <c r="E59" s="1405">
        <f>SUM(E50+E54+E58)</f>
        <v>18168231</v>
      </c>
      <c r="F59" s="1405">
        <f>SUM(F50+F58)</f>
        <v>10559981</v>
      </c>
      <c r="G59" s="1405">
        <f aca="true" t="shared" si="11" ref="G59:N59">SUM(G50+G54+G58)</f>
        <v>0</v>
      </c>
      <c r="H59" s="1405">
        <f t="shared" si="11"/>
        <v>10559981</v>
      </c>
      <c r="I59" s="1405">
        <f t="shared" si="11"/>
        <v>30251131</v>
      </c>
      <c r="J59" s="1405">
        <f t="shared" si="11"/>
        <v>22642881</v>
      </c>
      <c r="K59" s="1405">
        <f t="shared" si="11"/>
        <v>7608250</v>
      </c>
      <c r="L59" s="1405">
        <f t="shared" si="11"/>
        <v>0</v>
      </c>
      <c r="M59" s="1405">
        <f t="shared" si="11"/>
        <v>0</v>
      </c>
      <c r="N59" s="1405">
        <f t="shared" si="11"/>
        <v>0</v>
      </c>
    </row>
    <row r="60" spans="1:14" ht="12.75">
      <c r="A60" s="1548" t="s">
        <v>1310</v>
      </c>
      <c r="B60" s="1548"/>
      <c r="C60" s="1548"/>
      <c r="D60" s="1548"/>
      <c r="E60" s="1548"/>
      <c r="F60" s="1548"/>
      <c r="G60" s="1548"/>
      <c r="H60" s="1548"/>
      <c r="I60" s="1548"/>
      <c r="J60" s="1548"/>
      <c r="K60" s="1548"/>
      <c r="L60" s="1548"/>
      <c r="M60" s="1548"/>
      <c r="N60" s="1548"/>
    </row>
    <row r="61" spans="1:14" ht="12.75">
      <c r="A61" s="1813">
        <v>13211</v>
      </c>
      <c r="B61" s="1649" t="s">
        <v>1393</v>
      </c>
      <c r="C61" s="1416">
        <v>106375828</v>
      </c>
      <c r="D61" s="1416">
        <v>48600670</v>
      </c>
      <c r="E61" s="1416">
        <v>57775158</v>
      </c>
      <c r="F61" s="1416"/>
      <c r="G61" s="1416"/>
      <c r="H61" s="1416"/>
      <c r="I61" s="1416">
        <v>106375828</v>
      </c>
      <c r="J61" s="1416">
        <v>48600670</v>
      </c>
      <c r="K61" s="1416">
        <v>57775158</v>
      </c>
      <c r="L61" s="1649"/>
      <c r="M61" s="1649"/>
      <c r="N61" s="1649"/>
    </row>
    <row r="62" spans="1:14" ht="12.75">
      <c r="A62" s="1772"/>
      <c r="B62" s="1772" t="s">
        <v>1158</v>
      </c>
      <c r="C62" s="1400">
        <f aca="true" t="shared" si="12" ref="C62:N62">SUM(C61:C61)</f>
        <v>106375828</v>
      </c>
      <c r="D62" s="1400">
        <f t="shared" si="12"/>
        <v>48600670</v>
      </c>
      <c r="E62" s="1400">
        <f t="shared" si="12"/>
        <v>57775158</v>
      </c>
      <c r="F62" s="1400">
        <f t="shared" si="12"/>
        <v>0</v>
      </c>
      <c r="G62" s="1400">
        <f t="shared" si="12"/>
        <v>0</v>
      </c>
      <c r="H62" s="1400">
        <f t="shared" si="12"/>
        <v>0</v>
      </c>
      <c r="I62" s="1400">
        <f t="shared" si="12"/>
        <v>106375828</v>
      </c>
      <c r="J62" s="1400">
        <f t="shared" si="12"/>
        <v>48600670</v>
      </c>
      <c r="K62" s="1400">
        <f t="shared" si="12"/>
        <v>57775158</v>
      </c>
      <c r="L62" s="1400">
        <f t="shared" si="12"/>
        <v>0</v>
      </c>
      <c r="M62" s="1400">
        <f t="shared" si="12"/>
        <v>0</v>
      </c>
      <c r="N62" s="1400">
        <f t="shared" si="12"/>
        <v>0</v>
      </c>
    </row>
    <row r="63" spans="1:14" ht="12.75">
      <c r="A63" s="1548" t="s">
        <v>1394</v>
      </c>
      <c r="B63" s="1548"/>
      <c r="C63" s="928"/>
      <c r="D63" s="928"/>
      <c r="E63" s="1815"/>
      <c r="F63" s="928"/>
      <c r="G63" s="928"/>
      <c r="H63" s="928"/>
      <c r="I63" s="928"/>
      <c r="J63" s="928"/>
      <c r="K63" s="928"/>
      <c r="L63" s="928"/>
      <c r="M63" s="928"/>
      <c r="N63" s="928"/>
    </row>
    <row r="64" spans="1:14" ht="12.75">
      <c r="A64" s="1813">
        <v>13219</v>
      </c>
      <c r="B64" s="1649" t="s">
        <v>1395</v>
      </c>
      <c r="C64" s="1416">
        <v>13577740</v>
      </c>
      <c r="D64" s="1416">
        <v>13577740</v>
      </c>
      <c r="E64" s="1416">
        <v>0</v>
      </c>
      <c r="F64" s="1416"/>
      <c r="G64" s="1416"/>
      <c r="H64" s="1416"/>
      <c r="I64" s="1416">
        <v>13577740</v>
      </c>
      <c r="J64" s="1416">
        <v>13577740</v>
      </c>
      <c r="K64" s="1416">
        <v>0</v>
      </c>
      <c r="L64" s="1649"/>
      <c r="M64" s="1649"/>
      <c r="N64" s="1649"/>
    </row>
    <row r="65" spans="1:14" ht="13.5" thickBot="1">
      <c r="A65" s="1813"/>
      <c r="B65" s="1548" t="s">
        <v>1158</v>
      </c>
      <c r="C65" s="1742">
        <f aca="true" t="shared" si="13" ref="C65:H65">SUM(C64:C64)</f>
        <v>13577740</v>
      </c>
      <c r="D65" s="1742">
        <f t="shared" si="13"/>
        <v>13577740</v>
      </c>
      <c r="E65" s="1742">
        <f t="shared" si="13"/>
        <v>0</v>
      </c>
      <c r="F65" s="1742">
        <f t="shared" si="13"/>
        <v>0</v>
      </c>
      <c r="G65" s="1742">
        <f t="shared" si="13"/>
        <v>0</v>
      </c>
      <c r="H65" s="1742">
        <f t="shared" si="13"/>
        <v>0</v>
      </c>
      <c r="I65" s="1742">
        <v>13577740</v>
      </c>
      <c r="J65" s="1742">
        <v>13577740</v>
      </c>
      <c r="K65" s="1742">
        <f>SUM(K64:K64)</f>
        <v>0</v>
      </c>
      <c r="L65" s="1742">
        <f>SUM(L64:L64)</f>
        <v>0</v>
      </c>
      <c r="M65" s="1742">
        <f>SUM(M64:M64)</f>
        <v>0</v>
      </c>
      <c r="N65" s="1742">
        <f>SUM(N64:N64)</f>
        <v>0</v>
      </c>
    </row>
    <row r="66" spans="1:14" ht="13.5" thickBot="1">
      <c r="A66" s="1403">
        <v>132</v>
      </c>
      <c r="B66" s="1404" t="s">
        <v>1396</v>
      </c>
      <c r="C66" s="1405">
        <f aca="true" t="shared" si="14" ref="C66:N66">SUM(C62+C65)</f>
        <v>119953568</v>
      </c>
      <c r="D66" s="1405">
        <f t="shared" si="14"/>
        <v>62178410</v>
      </c>
      <c r="E66" s="1405">
        <f t="shared" si="14"/>
        <v>57775158</v>
      </c>
      <c r="F66" s="1405">
        <f t="shared" si="14"/>
        <v>0</v>
      </c>
      <c r="G66" s="1405">
        <f t="shared" si="14"/>
        <v>0</v>
      </c>
      <c r="H66" s="1405">
        <f t="shared" si="14"/>
        <v>0</v>
      </c>
      <c r="I66" s="1405">
        <f t="shared" si="14"/>
        <v>119953568</v>
      </c>
      <c r="J66" s="1405">
        <f t="shared" si="14"/>
        <v>62178410</v>
      </c>
      <c r="K66" s="1405">
        <f t="shared" si="14"/>
        <v>57775158</v>
      </c>
      <c r="L66" s="1405">
        <f t="shared" si="14"/>
        <v>0</v>
      </c>
      <c r="M66" s="1405">
        <f t="shared" si="14"/>
        <v>0</v>
      </c>
      <c r="N66" s="1405">
        <f t="shared" si="14"/>
        <v>0</v>
      </c>
    </row>
    <row r="67" spans="1:14" ht="12.75">
      <c r="A67" s="1821">
        <v>13</v>
      </c>
      <c r="B67" s="1548" t="s">
        <v>1397</v>
      </c>
      <c r="C67" s="1742">
        <f aca="true" t="shared" si="15" ref="C67:N67">SUM(C59+C66)</f>
        <v>160764680</v>
      </c>
      <c r="D67" s="1742">
        <f t="shared" si="15"/>
        <v>84821291</v>
      </c>
      <c r="E67" s="1742">
        <f t="shared" si="15"/>
        <v>75943389</v>
      </c>
      <c r="F67" s="1742">
        <f t="shared" si="15"/>
        <v>10559981</v>
      </c>
      <c r="G67" s="1742">
        <f t="shared" si="15"/>
        <v>0</v>
      </c>
      <c r="H67" s="1742">
        <f t="shared" si="15"/>
        <v>10559981</v>
      </c>
      <c r="I67" s="1742">
        <f t="shared" si="15"/>
        <v>150204699</v>
      </c>
      <c r="J67" s="1742">
        <f t="shared" si="15"/>
        <v>84821291</v>
      </c>
      <c r="K67" s="1742">
        <f t="shared" si="15"/>
        <v>65383408</v>
      </c>
      <c r="L67" s="1742">
        <f t="shared" si="15"/>
        <v>0</v>
      </c>
      <c r="M67" s="1742">
        <f t="shared" si="15"/>
        <v>0</v>
      </c>
      <c r="N67" s="1742">
        <f t="shared" si="15"/>
        <v>0</v>
      </c>
    </row>
    <row r="68" spans="1:14" ht="12.75">
      <c r="A68" s="1821"/>
      <c r="B68" s="1548"/>
      <c r="C68" s="1742"/>
      <c r="D68" s="1742"/>
      <c r="E68" s="1742"/>
      <c r="F68" s="1742"/>
      <c r="G68" s="1742"/>
      <c r="H68" s="1742"/>
      <c r="I68" s="1742"/>
      <c r="J68" s="1742"/>
      <c r="K68" s="1742"/>
      <c r="L68" s="1742"/>
      <c r="M68" s="1742"/>
      <c r="N68" s="1742"/>
    </row>
    <row r="69" spans="1:14" ht="12.75">
      <c r="A69" s="1772"/>
      <c r="B69" s="1772" t="s">
        <v>1257</v>
      </c>
      <c r="C69" s="1400">
        <f aca="true" t="shared" si="16" ref="C69:N69">SUM(C14+C44+C67)</f>
        <v>4933078458</v>
      </c>
      <c r="D69" s="1400">
        <f t="shared" si="16"/>
        <v>1755354422</v>
      </c>
      <c r="E69" s="1400">
        <f t="shared" si="16"/>
        <v>3177724036</v>
      </c>
      <c r="F69" s="1400">
        <f t="shared" si="16"/>
        <v>3210273287</v>
      </c>
      <c r="G69" s="1400">
        <f t="shared" si="16"/>
        <v>1467171269</v>
      </c>
      <c r="H69" s="1400">
        <f t="shared" si="16"/>
        <v>1743102018</v>
      </c>
      <c r="I69" s="1400">
        <f t="shared" si="16"/>
        <v>1587048943</v>
      </c>
      <c r="J69" s="1400">
        <f t="shared" si="16"/>
        <v>279791207</v>
      </c>
      <c r="K69" s="1400">
        <f t="shared" si="16"/>
        <v>1307257736</v>
      </c>
      <c r="L69" s="1400">
        <f t="shared" si="16"/>
        <v>135756228</v>
      </c>
      <c r="M69" s="1400">
        <f t="shared" si="16"/>
        <v>8391946</v>
      </c>
      <c r="N69" s="1400">
        <f t="shared" si="16"/>
        <v>127364282</v>
      </c>
    </row>
    <row r="70" spans="3:5" ht="12.75">
      <c r="C70" s="338"/>
      <c r="D70" s="338"/>
      <c r="E70" s="338"/>
    </row>
    <row r="71" spans="3:5" ht="12.75">
      <c r="C71" s="338">
        <f>SUM(F69+I69+L69)</f>
        <v>4933078458</v>
      </c>
      <c r="D71" s="338">
        <f>SUM(G69+J69+M69)</f>
        <v>1755354422</v>
      </c>
      <c r="E71" s="338">
        <f>SUM(H69+K69+N69)</f>
        <v>3177724036</v>
      </c>
    </row>
    <row r="72" ht="12.75">
      <c r="D72" s="338"/>
    </row>
    <row r="73" ht="12.75">
      <c r="D73" s="338"/>
    </row>
    <row r="74" spans="4:8" ht="12.75">
      <c r="D74" s="338"/>
      <c r="H74" s="338"/>
    </row>
  </sheetData>
  <sheetProtection/>
  <mergeCells count="6">
    <mergeCell ref="A1:F1"/>
    <mergeCell ref="A4:N4"/>
    <mergeCell ref="C6:E6"/>
    <mergeCell ref="F6:H6"/>
    <mergeCell ref="I6:K6"/>
    <mergeCell ref="L6:N6"/>
  </mergeCell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D1">
      <selection activeCell="E6" sqref="E6"/>
    </sheetView>
  </sheetViews>
  <sheetFormatPr defaultColWidth="9.140625" defaultRowHeight="12.75"/>
  <cols>
    <col min="1" max="1" width="15.421875" style="0" customWidth="1"/>
    <col min="2" max="2" width="34.421875" style="0" customWidth="1"/>
    <col min="3" max="3" width="10.421875" style="0" customWidth="1"/>
    <col min="4" max="4" width="11.57421875" style="0" bestFit="1" customWidth="1"/>
    <col min="5" max="5" width="10.140625" style="0" bestFit="1" customWidth="1"/>
    <col min="6" max="6" width="10.8515625" style="0" bestFit="1" customWidth="1"/>
    <col min="7" max="7" width="11.57421875" style="0" bestFit="1" customWidth="1"/>
    <col min="8" max="8" width="11.00390625" style="0" customWidth="1"/>
    <col min="9" max="9" width="10.8515625" style="0" bestFit="1" customWidth="1"/>
    <col min="10" max="10" width="11.57421875" style="0" bestFit="1" customWidth="1"/>
    <col min="11" max="11" width="10.140625" style="0" bestFit="1" customWidth="1"/>
    <col min="12" max="12" width="12.421875" style="0" customWidth="1"/>
    <col min="13" max="13" width="11.28125" style="0" customWidth="1"/>
    <col min="14" max="14" width="10.421875" style="0" bestFit="1" customWidth="1"/>
    <col min="15" max="15" width="10.8515625" style="0" customWidth="1"/>
  </cols>
  <sheetData>
    <row r="1" spans="1:6" ht="12.75">
      <c r="A1" s="1928" t="s">
        <v>959</v>
      </c>
      <c r="B1" s="1928"/>
      <c r="C1" s="1928"/>
      <c r="D1" s="1928"/>
      <c r="E1" s="1928"/>
      <c r="F1" s="1928"/>
    </row>
    <row r="3" spans="1:15" ht="12.75">
      <c r="A3" s="1983" t="s">
        <v>1401</v>
      </c>
      <c r="B3" s="1983"/>
      <c r="C3" s="1983"/>
      <c r="D3" s="1983"/>
      <c r="E3" s="1983"/>
      <c r="F3" s="1983"/>
      <c r="G3" s="1983"/>
      <c r="H3" s="1983"/>
      <c r="I3" s="1983"/>
      <c r="J3" s="1983"/>
      <c r="K3" s="1983"/>
      <c r="L3" s="1983"/>
      <c r="M3" s="1983"/>
      <c r="N3" s="1983"/>
      <c r="O3" s="1983"/>
    </row>
    <row r="4" spans="1:4" ht="12.75">
      <c r="A4" s="1392"/>
      <c r="B4" s="1392"/>
      <c r="C4" s="1392"/>
      <c r="D4" s="1392"/>
    </row>
    <row r="5" spans="1:15" ht="13.5" thickBot="1">
      <c r="A5" s="1392" t="s">
        <v>1402</v>
      </c>
      <c r="B5" s="1392"/>
      <c r="C5" s="1392"/>
      <c r="D5" s="2015" t="s">
        <v>1322</v>
      </c>
      <c r="E5" s="2015"/>
      <c r="F5" s="2015"/>
      <c r="G5" s="1986" t="s">
        <v>1323</v>
      </c>
      <c r="H5" s="1986"/>
      <c r="I5" s="1986"/>
      <c r="J5" s="2016" t="s">
        <v>1324</v>
      </c>
      <c r="K5" s="2016"/>
      <c r="L5" s="2016"/>
      <c r="M5" s="2016" t="s">
        <v>1325</v>
      </c>
      <c r="N5" s="2016"/>
      <c r="O5" s="2016"/>
    </row>
    <row r="6" spans="1:15" ht="26.25" thickBot="1">
      <c r="A6" s="1694" t="s">
        <v>1326</v>
      </c>
      <c r="B6" s="1697" t="s">
        <v>1327</v>
      </c>
      <c r="C6" s="1697" t="s">
        <v>1398</v>
      </c>
      <c r="D6" s="1697" t="s">
        <v>1329</v>
      </c>
      <c r="E6" s="1697" t="s">
        <v>1360</v>
      </c>
      <c r="F6" s="1697" t="s">
        <v>1331</v>
      </c>
      <c r="G6" s="1697" t="s">
        <v>1329</v>
      </c>
      <c r="H6" s="1697" t="s">
        <v>1360</v>
      </c>
      <c r="I6" s="1697" t="s">
        <v>1331</v>
      </c>
      <c r="J6" s="1697" t="s">
        <v>1329</v>
      </c>
      <c r="K6" s="1697" t="s">
        <v>1360</v>
      </c>
      <c r="L6" s="1697" t="s">
        <v>1331</v>
      </c>
      <c r="M6" s="1697" t="s">
        <v>1329</v>
      </c>
      <c r="N6" s="1697" t="s">
        <v>1360</v>
      </c>
      <c r="O6" s="1698" t="s">
        <v>1331</v>
      </c>
    </row>
    <row r="7" spans="1:15" ht="12.75">
      <c r="A7" s="1812"/>
      <c r="B7" s="1812"/>
      <c r="C7" s="1851" t="s">
        <v>1209</v>
      </c>
      <c r="D7" s="1812"/>
      <c r="E7" s="1812"/>
      <c r="F7" s="1812"/>
      <c r="G7" s="1812"/>
      <c r="H7" s="1812"/>
      <c r="I7" s="1812"/>
      <c r="J7" s="1812"/>
      <c r="K7" s="1812"/>
      <c r="L7" s="1812"/>
      <c r="M7" s="1812"/>
      <c r="N7" s="1812"/>
      <c r="O7" s="1812"/>
    </row>
    <row r="8" spans="1:15" ht="12.75">
      <c r="A8" s="1548" t="s">
        <v>1369</v>
      </c>
      <c r="B8" s="1548"/>
      <c r="C8" s="1548"/>
      <c r="D8" s="1548"/>
      <c r="E8" s="1548"/>
      <c r="F8" s="1548"/>
      <c r="G8" s="1548"/>
      <c r="H8" s="1548"/>
      <c r="I8" s="1548"/>
      <c r="J8" s="1548"/>
      <c r="K8" s="1548"/>
      <c r="L8" s="1548"/>
      <c r="M8" s="1548"/>
      <c r="N8" s="1548"/>
      <c r="O8" s="1548"/>
    </row>
    <row r="9" spans="1:15" ht="12.75">
      <c r="A9" s="1813">
        <v>111411</v>
      </c>
      <c r="B9" s="1649" t="s">
        <v>1399</v>
      </c>
      <c r="C9" s="1649"/>
      <c r="D9" s="1416">
        <v>114900</v>
      </c>
      <c r="E9" s="1416">
        <v>47736</v>
      </c>
      <c r="F9" s="1416">
        <v>67164</v>
      </c>
      <c r="G9" s="1416">
        <v>114900</v>
      </c>
      <c r="H9" s="1416">
        <v>47736</v>
      </c>
      <c r="I9" s="1416">
        <v>67164</v>
      </c>
      <c r="J9" s="1416"/>
      <c r="K9" s="1416"/>
      <c r="L9" s="1416"/>
      <c r="M9" s="1649"/>
      <c r="N9" s="1649"/>
      <c r="O9" s="1649"/>
    </row>
    <row r="10" spans="1:15" ht="12.75">
      <c r="A10" s="1813">
        <v>1114113</v>
      </c>
      <c r="B10" s="1649" t="s">
        <v>1399</v>
      </c>
      <c r="C10" s="1649"/>
      <c r="D10" s="1416">
        <v>208280</v>
      </c>
      <c r="E10" s="1416">
        <v>53768</v>
      </c>
      <c r="F10" s="1416">
        <v>154512</v>
      </c>
      <c r="G10" s="1416">
        <v>208280</v>
      </c>
      <c r="H10" s="1416">
        <v>53768</v>
      </c>
      <c r="I10" s="1416">
        <v>154512</v>
      </c>
      <c r="J10" s="1416"/>
      <c r="K10" s="1416"/>
      <c r="L10" s="1416"/>
      <c r="M10" s="1649"/>
      <c r="N10" s="1649"/>
      <c r="O10" s="1649"/>
    </row>
    <row r="11" spans="1:15" ht="12.75">
      <c r="A11" s="1772"/>
      <c r="B11" s="1772" t="s">
        <v>1158</v>
      </c>
      <c r="C11" s="1772"/>
      <c r="D11" s="1400">
        <f aca="true" t="shared" si="0" ref="D11:O11">SUM(D9:D10)</f>
        <v>323180</v>
      </c>
      <c r="E11" s="1400">
        <f t="shared" si="0"/>
        <v>101504</v>
      </c>
      <c r="F11" s="1400">
        <f t="shared" si="0"/>
        <v>221676</v>
      </c>
      <c r="G11" s="1400">
        <f t="shared" si="0"/>
        <v>323180</v>
      </c>
      <c r="H11" s="1400">
        <f t="shared" si="0"/>
        <v>101504</v>
      </c>
      <c r="I11" s="1400">
        <f t="shared" si="0"/>
        <v>221676</v>
      </c>
      <c r="J11" s="1400">
        <f t="shared" si="0"/>
        <v>0</v>
      </c>
      <c r="K11" s="1400">
        <f t="shared" si="0"/>
        <v>0</v>
      </c>
      <c r="L11" s="1400">
        <f t="shared" si="0"/>
        <v>0</v>
      </c>
      <c r="M11" s="1400">
        <f t="shared" si="0"/>
        <v>0</v>
      </c>
      <c r="N11" s="1400">
        <f t="shared" si="0"/>
        <v>0</v>
      </c>
      <c r="O11" s="1400">
        <f t="shared" si="0"/>
        <v>0</v>
      </c>
    </row>
    <row r="12" spans="1:15" ht="12.75">
      <c r="A12" s="1548" t="s">
        <v>1403</v>
      </c>
      <c r="B12" s="1548"/>
      <c r="C12" s="1548"/>
      <c r="D12" s="928"/>
      <c r="E12" s="928"/>
      <c r="F12" s="928"/>
      <c r="G12" s="928"/>
      <c r="H12" s="928"/>
      <c r="I12" s="928"/>
      <c r="J12" s="928"/>
      <c r="K12" s="928"/>
      <c r="L12" s="928"/>
      <c r="M12" s="928"/>
      <c r="N12" s="928"/>
      <c r="O12" s="928"/>
    </row>
    <row r="13" spans="1:15" ht="12.75">
      <c r="A13" s="1813">
        <v>111933</v>
      </c>
      <c r="B13" s="1822" t="s">
        <v>1404</v>
      </c>
      <c r="C13" s="1822"/>
      <c r="D13" s="1416">
        <v>68750</v>
      </c>
      <c r="E13" s="1416">
        <v>68750</v>
      </c>
      <c r="F13" s="1416">
        <v>0</v>
      </c>
      <c r="G13" s="1416">
        <v>68750</v>
      </c>
      <c r="H13" s="1416">
        <v>68750</v>
      </c>
      <c r="I13" s="1416">
        <v>0</v>
      </c>
      <c r="J13" s="1416"/>
      <c r="K13" s="1416"/>
      <c r="L13" s="1416"/>
      <c r="M13" s="1649"/>
      <c r="N13" s="1649"/>
      <c r="O13" s="1649"/>
    </row>
    <row r="14" spans="1:15" ht="12.75">
      <c r="A14" s="1548"/>
      <c r="B14" s="1548" t="s">
        <v>1158</v>
      </c>
      <c r="C14" s="1548"/>
      <c r="D14" s="1742">
        <f aca="true" t="shared" si="1" ref="D14:L14">SUM(D13:D13)</f>
        <v>68750</v>
      </c>
      <c r="E14" s="1742">
        <f t="shared" si="1"/>
        <v>68750</v>
      </c>
      <c r="F14" s="1742">
        <f t="shared" si="1"/>
        <v>0</v>
      </c>
      <c r="G14" s="1742">
        <f t="shared" si="1"/>
        <v>68750</v>
      </c>
      <c r="H14" s="1742">
        <f t="shared" si="1"/>
        <v>68750</v>
      </c>
      <c r="I14" s="1742">
        <f t="shared" si="1"/>
        <v>0</v>
      </c>
      <c r="J14" s="1742">
        <f t="shared" si="1"/>
        <v>0</v>
      </c>
      <c r="K14" s="1742">
        <f t="shared" si="1"/>
        <v>0</v>
      </c>
      <c r="L14" s="1742">
        <f t="shared" si="1"/>
        <v>0</v>
      </c>
      <c r="M14" s="1742">
        <f>SUM(M9)</f>
        <v>0</v>
      </c>
      <c r="N14" s="1742">
        <f>SUM(N9)</f>
        <v>0</v>
      </c>
      <c r="O14" s="1742">
        <f>SUM(O9)</f>
        <v>0</v>
      </c>
    </row>
    <row r="15" spans="1:15" ht="12.75">
      <c r="A15" s="1548" t="s">
        <v>1370</v>
      </c>
      <c r="B15" s="1548"/>
      <c r="C15" s="1548"/>
      <c r="D15" s="928"/>
      <c r="E15" s="928"/>
      <c r="F15" s="928"/>
      <c r="G15" s="928"/>
      <c r="H15" s="928"/>
      <c r="I15" s="928"/>
      <c r="J15" s="928"/>
      <c r="K15" s="928"/>
      <c r="L15" s="928"/>
      <c r="M15" s="928"/>
      <c r="N15" s="928"/>
      <c r="O15" s="928"/>
    </row>
    <row r="16" spans="1:15" ht="12.75">
      <c r="A16" s="1813">
        <v>111943</v>
      </c>
      <c r="B16" s="1649" t="s">
        <v>1371</v>
      </c>
      <c r="C16" s="1649"/>
      <c r="D16" s="1416">
        <v>297840</v>
      </c>
      <c r="E16" s="1416">
        <v>297840</v>
      </c>
      <c r="F16" s="1416">
        <v>0</v>
      </c>
      <c r="G16" s="1416">
        <v>297840</v>
      </c>
      <c r="H16" s="1416">
        <v>297840</v>
      </c>
      <c r="I16" s="1416">
        <v>0</v>
      </c>
      <c r="J16" s="1416"/>
      <c r="K16" s="1416"/>
      <c r="L16" s="1416"/>
      <c r="M16" s="1649"/>
      <c r="N16" s="1649"/>
      <c r="O16" s="1649"/>
    </row>
    <row r="17" spans="1:15" ht="13.5" thickBot="1">
      <c r="A17" s="1772"/>
      <c r="B17" s="1772" t="s">
        <v>1158</v>
      </c>
      <c r="C17" s="1772"/>
      <c r="D17" s="1400">
        <f aca="true" t="shared" si="2" ref="D17:O17">SUM(D16:D16)</f>
        <v>297840</v>
      </c>
      <c r="E17" s="1400">
        <f t="shared" si="2"/>
        <v>297840</v>
      </c>
      <c r="F17" s="1400">
        <f t="shared" si="2"/>
        <v>0</v>
      </c>
      <c r="G17" s="1400">
        <f t="shared" si="2"/>
        <v>297840</v>
      </c>
      <c r="H17" s="1400">
        <f t="shared" si="2"/>
        <v>297840</v>
      </c>
      <c r="I17" s="1400">
        <f t="shared" si="2"/>
        <v>0</v>
      </c>
      <c r="J17" s="1400">
        <f t="shared" si="2"/>
        <v>0</v>
      </c>
      <c r="K17" s="1400">
        <f t="shared" si="2"/>
        <v>0</v>
      </c>
      <c r="L17" s="1400">
        <f t="shared" si="2"/>
        <v>0</v>
      </c>
      <c r="M17" s="1400">
        <f t="shared" si="2"/>
        <v>0</v>
      </c>
      <c r="N17" s="1400">
        <f t="shared" si="2"/>
        <v>0</v>
      </c>
      <c r="O17" s="1400">
        <f t="shared" si="2"/>
        <v>0</v>
      </c>
    </row>
    <row r="18" spans="1:15" ht="13.5" thickBot="1">
      <c r="A18" s="1403">
        <v>11</v>
      </c>
      <c r="B18" s="1404" t="s">
        <v>1334</v>
      </c>
      <c r="C18" s="1404">
        <v>222</v>
      </c>
      <c r="D18" s="1405">
        <f aca="true" t="shared" si="3" ref="D18:O18">SUM(D11+D14+D17)</f>
        <v>689770</v>
      </c>
      <c r="E18" s="1405">
        <f t="shared" si="3"/>
        <v>468094</v>
      </c>
      <c r="F18" s="1405">
        <f t="shared" si="3"/>
        <v>221676</v>
      </c>
      <c r="G18" s="1405">
        <f t="shared" si="3"/>
        <v>689770</v>
      </c>
      <c r="H18" s="1405">
        <f t="shared" si="3"/>
        <v>468094</v>
      </c>
      <c r="I18" s="1405">
        <f t="shared" si="3"/>
        <v>221676</v>
      </c>
      <c r="J18" s="1405">
        <f t="shared" si="3"/>
        <v>0</v>
      </c>
      <c r="K18" s="1405">
        <f t="shared" si="3"/>
        <v>0</v>
      </c>
      <c r="L18" s="1405">
        <f t="shared" si="3"/>
        <v>0</v>
      </c>
      <c r="M18" s="1405">
        <f t="shared" si="3"/>
        <v>0</v>
      </c>
      <c r="N18" s="1405">
        <f t="shared" si="3"/>
        <v>0</v>
      </c>
      <c r="O18" s="1406">
        <f t="shared" si="3"/>
        <v>0</v>
      </c>
    </row>
    <row r="19" spans="1:15" ht="12.75">
      <c r="A19" s="1814"/>
      <c r="B19" s="1814"/>
      <c r="C19" s="1814"/>
      <c r="D19" s="1399"/>
      <c r="E19" s="1399"/>
      <c r="F19" s="1399"/>
      <c r="G19" s="1399"/>
      <c r="H19" s="1399"/>
      <c r="I19" s="1399"/>
      <c r="J19" s="1399"/>
      <c r="K19" s="1399"/>
      <c r="L19" s="1399"/>
      <c r="M19" s="1814"/>
      <c r="N19" s="1814"/>
      <c r="O19" s="1814"/>
    </row>
    <row r="20" spans="1:15" ht="12.75">
      <c r="A20" s="1548" t="s">
        <v>1382</v>
      </c>
      <c r="B20" s="1548"/>
      <c r="C20" s="1548"/>
      <c r="D20" s="1548"/>
      <c r="E20" s="1548"/>
      <c r="F20" s="1548"/>
      <c r="G20" s="1548"/>
      <c r="H20" s="1548"/>
      <c r="I20" s="1548"/>
      <c r="J20" s="1548"/>
      <c r="K20" s="1548"/>
      <c r="L20" s="1548"/>
      <c r="M20" s="1548"/>
      <c r="N20" s="1548"/>
      <c r="O20" s="1548"/>
    </row>
    <row r="21" spans="1:15" ht="12.75">
      <c r="A21" s="1813">
        <v>1311123</v>
      </c>
      <c r="B21" s="1649" t="s">
        <v>1383</v>
      </c>
      <c r="C21" s="1649"/>
      <c r="D21" s="1416">
        <v>346947</v>
      </c>
      <c r="E21" s="1416">
        <v>96084</v>
      </c>
      <c r="F21" s="1416">
        <v>250863</v>
      </c>
      <c r="G21" s="1416"/>
      <c r="H21" s="1416"/>
      <c r="I21" s="1416"/>
      <c r="J21" s="1416">
        <v>346947</v>
      </c>
      <c r="K21" s="1416">
        <v>96084</v>
      </c>
      <c r="L21" s="1416">
        <v>250863</v>
      </c>
      <c r="M21" s="1649"/>
      <c r="N21" s="1649"/>
      <c r="O21" s="1649"/>
    </row>
    <row r="22" spans="1:15" ht="12.75">
      <c r="A22" s="1813">
        <v>1311212</v>
      </c>
      <c r="B22" s="1649" t="s">
        <v>1384</v>
      </c>
      <c r="C22" s="1649"/>
      <c r="D22" s="1416">
        <v>789688</v>
      </c>
      <c r="E22" s="1416">
        <v>143667</v>
      </c>
      <c r="F22" s="1416">
        <v>646021</v>
      </c>
      <c r="G22" s="1416"/>
      <c r="H22" s="1416"/>
      <c r="I22" s="1416"/>
      <c r="J22" s="1416">
        <v>789688</v>
      </c>
      <c r="K22" s="1416">
        <v>143667</v>
      </c>
      <c r="L22" s="1416">
        <v>646021</v>
      </c>
      <c r="M22" s="1649"/>
      <c r="N22" s="1649"/>
      <c r="O22" s="1649"/>
    </row>
    <row r="23" spans="1:15" ht="12.75">
      <c r="A23" s="1813">
        <v>1311223</v>
      </c>
      <c r="B23" s="1649" t="s">
        <v>1384</v>
      </c>
      <c r="C23" s="1649"/>
      <c r="D23" s="1416">
        <v>4797914</v>
      </c>
      <c r="E23" s="1416">
        <v>2620672</v>
      </c>
      <c r="F23" s="1416">
        <v>2177242</v>
      </c>
      <c r="G23" s="1416"/>
      <c r="H23" s="1416"/>
      <c r="I23" s="1416"/>
      <c r="J23" s="1416">
        <v>4797914</v>
      </c>
      <c r="K23" s="1416">
        <v>2620672</v>
      </c>
      <c r="L23" s="1416">
        <v>2177242</v>
      </c>
      <c r="M23" s="1649"/>
      <c r="N23" s="1649"/>
      <c r="O23" s="1649"/>
    </row>
    <row r="24" spans="1:15" ht="12.75">
      <c r="A24" s="1772"/>
      <c r="B24" s="1772" t="s">
        <v>1158</v>
      </c>
      <c r="C24" s="1772"/>
      <c r="D24" s="1400">
        <f aca="true" t="shared" si="4" ref="D24:O24">SUM(D21:D23)</f>
        <v>5934549</v>
      </c>
      <c r="E24" s="1400">
        <f t="shared" si="4"/>
        <v>2860423</v>
      </c>
      <c r="F24" s="1400">
        <f t="shared" si="4"/>
        <v>3074126</v>
      </c>
      <c r="G24" s="1400">
        <f t="shared" si="4"/>
        <v>0</v>
      </c>
      <c r="H24" s="1400">
        <f t="shared" si="4"/>
        <v>0</v>
      </c>
      <c r="I24" s="1400">
        <f t="shared" si="4"/>
        <v>0</v>
      </c>
      <c r="J24" s="1400">
        <f t="shared" si="4"/>
        <v>5934549</v>
      </c>
      <c r="K24" s="1400">
        <f t="shared" si="4"/>
        <v>2860423</v>
      </c>
      <c r="L24" s="1400">
        <f t="shared" si="4"/>
        <v>3074126</v>
      </c>
      <c r="M24" s="1400">
        <f t="shared" si="4"/>
        <v>0</v>
      </c>
      <c r="N24" s="1400">
        <f t="shared" si="4"/>
        <v>0</v>
      </c>
      <c r="O24" s="1400">
        <f t="shared" si="4"/>
        <v>0</v>
      </c>
    </row>
    <row r="25" spans="1:15" ht="12.75">
      <c r="A25" s="1548" t="s">
        <v>1386</v>
      </c>
      <c r="B25" s="1548"/>
      <c r="C25" s="1548"/>
      <c r="D25" s="928"/>
      <c r="E25" s="928"/>
      <c r="F25" s="928"/>
      <c r="G25" s="928"/>
      <c r="H25" s="928"/>
      <c r="I25" s="928"/>
      <c r="J25" s="928"/>
      <c r="K25" s="928"/>
      <c r="L25" s="928"/>
      <c r="M25" s="928"/>
      <c r="N25" s="928"/>
      <c r="O25" s="928"/>
    </row>
    <row r="26" spans="1:15" ht="12.75">
      <c r="A26" s="1813">
        <v>1311913</v>
      </c>
      <c r="B26" s="1649" t="s">
        <v>1387</v>
      </c>
      <c r="C26" s="1649"/>
      <c r="D26" s="1416">
        <v>1758437</v>
      </c>
      <c r="E26" s="1416">
        <v>1758437</v>
      </c>
      <c r="F26" s="1416">
        <v>0</v>
      </c>
      <c r="G26" s="1416"/>
      <c r="H26" s="1416"/>
      <c r="I26" s="1416"/>
      <c r="J26" s="1416">
        <v>1758437</v>
      </c>
      <c r="K26" s="1416">
        <v>1758437</v>
      </c>
      <c r="L26" s="1416">
        <v>0</v>
      </c>
      <c r="M26" s="1649"/>
      <c r="N26" s="1649"/>
      <c r="O26" s="1649"/>
    </row>
    <row r="27" spans="1:15" ht="12.75">
      <c r="A27" s="1813">
        <v>1311923</v>
      </c>
      <c r="B27" s="1649" t="s">
        <v>1388</v>
      </c>
      <c r="C27" s="1649"/>
      <c r="D27" s="1416">
        <v>364760</v>
      </c>
      <c r="E27" s="1416">
        <v>364760</v>
      </c>
      <c r="F27" s="1416">
        <v>0</v>
      </c>
      <c r="G27" s="1416"/>
      <c r="H27" s="1416"/>
      <c r="I27" s="1416"/>
      <c r="J27" s="1416">
        <v>364760</v>
      </c>
      <c r="K27" s="1416">
        <v>364760</v>
      </c>
      <c r="L27" s="1416">
        <v>0</v>
      </c>
      <c r="M27" s="1649"/>
      <c r="N27" s="1649"/>
      <c r="O27" s="1649"/>
    </row>
    <row r="28" spans="1:15" ht="12.75">
      <c r="A28" s="1813"/>
      <c r="B28" s="1548" t="s">
        <v>1158</v>
      </c>
      <c r="C28" s="1548"/>
      <c r="D28" s="1742">
        <f aca="true" t="shared" si="5" ref="D28:O28">SUM(D26:D27)</f>
        <v>2123197</v>
      </c>
      <c r="E28" s="1742">
        <f t="shared" si="5"/>
        <v>2123197</v>
      </c>
      <c r="F28" s="1742">
        <f t="shared" si="5"/>
        <v>0</v>
      </c>
      <c r="G28" s="1742">
        <f t="shared" si="5"/>
        <v>0</v>
      </c>
      <c r="H28" s="1742">
        <f t="shared" si="5"/>
        <v>0</v>
      </c>
      <c r="I28" s="1742">
        <f t="shared" si="5"/>
        <v>0</v>
      </c>
      <c r="J28" s="1742">
        <f t="shared" si="5"/>
        <v>2123197</v>
      </c>
      <c r="K28" s="1742">
        <f t="shared" si="5"/>
        <v>2123197</v>
      </c>
      <c r="L28" s="1742">
        <f t="shared" si="5"/>
        <v>0</v>
      </c>
      <c r="M28" s="1742">
        <f t="shared" si="5"/>
        <v>0</v>
      </c>
      <c r="N28" s="1742">
        <f t="shared" si="5"/>
        <v>0</v>
      </c>
      <c r="O28" s="1742">
        <f t="shared" si="5"/>
        <v>0</v>
      </c>
    </row>
    <row r="29" spans="1:15" ht="12.75">
      <c r="A29" s="1816" t="s">
        <v>1389</v>
      </c>
      <c r="B29" s="1649"/>
      <c r="C29" s="1649"/>
      <c r="D29" s="1416"/>
      <c r="E29" s="1416"/>
      <c r="F29" s="1416"/>
      <c r="G29" s="1416"/>
      <c r="H29" s="1416"/>
      <c r="I29" s="1416"/>
      <c r="J29" s="1416"/>
      <c r="K29" s="1416"/>
      <c r="L29" s="1416"/>
      <c r="M29" s="1649"/>
      <c r="N29" s="1649"/>
      <c r="O29" s="1649"/>
    </row>
    <row r="30" spans="1:15" ht="12.75">
      <c r="A30" s="1813">
        <v>13179</v>
      </c>
      <c r="B30" s="1649" t="s">
        <v>1405</v>
      </c>
      <c r="C30" s="1649"/>
      <c r="D30" s="1416">
        <v>138140</v>
      </c>
      <c r="E30" s="1416">
        <v>138140</v>
      </c>
      <c r="F30" s="1416">
        <v>0</v>
      </c>
      <c r="G30" s="1416"/>
      <c r="H30" s="1416"/>
      <c r="I30" s="1416"/>
      <c r="J30" s="1416">
        <v>138140</v>
      </c>
      <c r="K30" s="1416">
        <v>138140</v>
      </c>
      <c r="L30" s="1416">
        <v>0</v>
      </c>
      <c r="M30" s="1649"/>
      <c r="N30" s="1649"/>
      <c r="O30" s="1649"/>
    </row>
    <row r="31" spans="1:15" ht="12.75">
      <c r="A31" s="1813">
        <v>131790</v>
      </c>
      <c r="B31" s="1649" t="s">
        <v>1406</v>
      </c>
      <c r="C31" s="1649"/>
      <c r="D31" s="1416">
        <v>1747609</v>
      </c>
      <c r="E31" s="1416">
        <v>1747609</v>
      </c>
      <c r="F31" s="1416">
        <v>0</v>
      </c>
      <c r="G31" s="1416"/>
      <c r="H31" s="1416"/>
      <c r="I31" s="1416"/>
      <c r="J31" s="1416">
        <v>1747609</v>
      </c>
      <c r="K31" s="1416">
        <v>1747609</v>
      </c>
      <c r="L31" s="1416">
        <v>0</v>
      </c>
      <c r="M31" s="1649"/>
      <c r="N31" s="1649"/>
      <c r="O31" s="1649"/>
    </row>
    <row r="32" spans="1:15" ht="13.5" thickBot="1">
      <c r="A32" s="1772"/>
      <c r="B32" s="1772" t="s">
        <v>1158</v>
      </c>
      <c r="C32" s="1772"/>
      <c r="D32" s="1400">
        <f aca="true" t="shared" si="6" ref="D32:O32">SUM(D30:D31)</f>
        <v>1885749</v>
      </c>
      <c r="E32" s="1400">
        <f t="shared" si="6"/>
        <v>1885749</v>
      </c>
      <c r="F32" s="1400">
        <f t="shared" si="6"/>
        <v>0</v>
      </c>
      <c r="G32" s="1400">
        <f t="shared" si="6"/>
        <v>0</v>
      </c>
      <c r="H32" s="1400">
        <f t="shared" si="6"/>
        <v>0</v>
      </c>
      <c r="I32" s="1400">
        <f t="shared" si="6"/>
        <v>0</v>
      </c>
      <c r="J32" s="1400">
        <f t="shared" si="6"/>
        <v>1885749</v>
      </c>
      <c r="K32" s="1400">
        <f t="shared" si="6"/>
        <v>1885749</v>
      </c>
      <c r="L32" s="1400">
        <f t="shared" si="6"/>
        <v>0</v>
      </c>
      <c r="M32" s="1400">
        <f t="shared" si="6"/>
        <v>0</v>
      </c>
      <c r="N32" s="1400">
        <f t="shared" si="6"/>
        <v>0</v>
      </c>
      <c r="O32" s="1400">
        <f t="shared" si="6"/>
        <v>0</v>
      </c>
    </row>
    <row r="33" spans="1:15" ht="13.5" thickBot="1">
      <c r="A33" s="1403">
        <v>131</v>
      </c>
      <c r="B33" s="1404" t="s">
        <v>1392</v>
      </c>
      <c r="C33" s="1404">
        <v>3074</v>
      </c>
      <c r="D33" s="1405">
        <f aca="true" t="shared" si="7" ref="D33:O33">SUM(D24+D28+D32)</f>
        <v>9943495</v>
      </c>
      <c r="E33" s="1405">
        <f t="shared" si="7"/>
        <v>6869369</v>
      </c>
      <c r="F33" s="1405">
        <f t="shared" si="7"/>
        <v>3074126</v>
      </c>
      <c r="G33" s="1405">
        <f t="shared" si="7"/>
        <v>0</v>
      </c>
      <c r="H33" s="1405">
        <f t="shared" si="7"/>
        <v>0</v>
      </c>
      <c r="I33" s="1405">
        <f t="shared" si="7"/>
        <v>0</v>
      </c>
      <c r="J33" s="1405">
        <f t="shared" si="7"/>
        <v>9943495</v>
      </c>
      <c r="K33" s="1405">
        <f t="shared" si="7"/>
        <v>6869369</v>
      </c>
      <c r="L33" s="1405">
        <f t="shared" si="7"/>
        <v>3074126</v>
      </c>
      <c r="M33" s="1405">
        <f t="shared" si="7"/>
        <v>0</v>
      </c>
      <c r="N33" s="1405">
        <f t="shared" si="7"/>
        <v>0</v>
      </c>
      <c r="O33" s="1405">
        <f t="shared" si="7"/>
        <v>0</v>
      </c>
    </row>
    <row r="34" spans="1:15" ht="12.75">
      <c r="A34" s="1548" t="s">
        <v>1310</v>
      </c>
      <c r="B34" s="1548"/>
      <c r="C34" s="1548"/>
      <c r="D34" s="1548"/>
      <c r="E34" s="1548"/>
      <c r="F34" s="1548"/>
      <c r="G34" s="1548"/>
      <c r="H34" s="1548"/>
      <c r="I34" s="1548"/>
      <c r="J34" s="1548"/>
      <c r="K34" s="1548"/>
      <c r="L34" s="1548"/>
      <c r="M34" s="1548"/>
      <c r="N34" s="1548"/>
      <c r="O34" s="1548"/>
    </row>
    <row r="35" spans="1:15" ht="12.75">
      <c r="A35" s="1772"/>
      <c r="B35" s="1772"/>
      <c r="C35" s="1772"/>
      <c r="D35" s="1400"/>
      <c r="E35" s="1400"/>
      <c r="F35" s="1400"/>
      <c r="G35" s="1400"/>
      <c r="H35" s="1400"/>
      <c r="I35" s="1400"/>
      <c r="J35" s="1400"/>
      <c r="K35" s="1400"/>
      <c r="L35" s="1400"/>
      <c r="M35" s="1400"/>
      <c r="N35" s="1400"/>
      <c r="O35" s="1400"/>
    </row>
    <row r="36" spans="1:15" ht="12.75">
      <c r="A36" s="1548" t="s">
        <v>1394</v>
      </c>
      <c r="B36" s="1548"/>
      <c r="C36" s="1548"/>
      <c r="D36" s="928"/>
      <c r="E36" s="928"/>
      <c r="F36" s="1815"/>
      <c r="G36" s="928"/>
      <c r="H36" s="928"/>
      <c r="I36" s="928"/>
      <c r="J36" s="928"/>
      <c r="K36" s="928"/>
      <c r="L36" s="928"/>
      <c r="M36" s="928"/>
      <c r="N36" s="928"/>
      <c r="O36" s="928"/>
    </row>
    <row r="37" spans="1:15" ht="12.75">
      <c r="A37" s="1813">
        <v>132193</v>
      </c>
      <c r="B37" s="1649" t="s">
        <v>1395</v>
      </c>
      <c r="C37" s="1649"/>
      <c r="D37" s="1416">
        <v>5874599</v>
      </c>
      <c r="E37" s="1416">
        <v>5874599</v>
      </c>
      <c r="F37" s="1416">
        <v>0</v>
      </c>
      <c r="G37" s="1416"/>
      <c r="H37" s="1416"/>
      <c r="I37" s="1416"/>
      <c r="J37" s="1416">
        <v>5874599</v>
      </c>
      <c r="K37" s="1416">
        <v>5874599</v>
      </c>
      <c r="L37" s="1416">
        <v>0</v>
      </c>
      <c r="M37" s="1649"/>
      <c r="N37" s="1649"/>
      <c r="O37" s="1649"/>
    </row>
    <row r="38" spans="1:15" ht="13.5" thickBot="1">
      <c r="A38" s="1813"/>
      <c r="B38" s="1548" t="s">
        <v>1158</v>
      </c>
      <c r="C38" s="1548"/>
      <c r="D38" s="1742">
        <f aca="true" t="shared" si="8" ref="D38:O38">SUM(D37:D37)</f>
        <v>5874599</v>
      </c>
      <c r="E38" s="1742">
        <f t="shared" si="8"/>
        <v>5874599</v>
      </c>
      <c r="F38" s="1742">
        <f t="shared" si="8"/>
        <v>0</v>
      </c>
      <c r="G38" s="1742">
        <f t="shared" si="8"/>
        <v>0</v>
      </c>
      <c r="H38" s="1742">
        <f t="shared" si="8"/>
        <v>0</v>
      </c>
      <c r="I38" s="1742">
        <f t="shared" si="8"/>
        <v>0</v>
      </c>
      <c r="J38" s="1742">
        <f t="shared" si="8"/>
        <v>5874599</v>
      </c>
      <c r="K38" s="1742">
        <f t="shared" si="8"/>
        <v>5874599</v>
      </c>
      <c r="L38" s="1742">
        <f t="shared" si="8"/>
        <v>0</v>
      </c>
      <c r="M38" s="1742">
        <f t="shared" si="8"/>
        <v>0</v>
      </c>
      <c r="N38" s="1742">
        <f t="shared" si="8"/>
        <v>0</v>
      </c>
      <c r="O38" s="1742">
        <f t="shared" si="8"/>
        <v>0</v>
      </c>
    </row>
    <row r="39" spans="1:15" ht="13.5" thickBot="1">
      <c r="A39" s="1403">
        <v>132</v>
      </c>
      <c r="B39" s="1404" t="s">
        <v>1396</v>
      </c>
      <c r="C39" s="1404">
        <v>0</v>
      </c>
      <c r="D39" s="1405"/>
      <c r="E39" s="1405"/>
      <c r="F39" s="1405"/>
      <c r="G39" s="1405"/>
      <c r="H39" s="1405"/>
      <c r="I39" s="1405"/>
      <c r="J39" s="1405"/>
      <c r="K39" s="1405">
        <f>SUM(K35+K38)</f>
        <v>5874599</v>
      </c>
      <c r="L39" s="1405">
        <f>SUM(L35+L38)</f>
        <v>0</v>
      </c>
      <c r="M39" s="1405">
        <f>SUM(M35+M38)</f>
        <v>0</v>
      </c>
      <c r="N39" s="1405">
        <f>SUM(N35+N38)</f>
        <v>0</v>
      </c>
      <c r="O39" s="1405">
        <f>SUM(O35+O38)</f>
        <v>0</v>
      </c>
    </row>
    <row r="40" spans="1:15" ht="12.75">
      <c r="A40" s="1821">
        <v>13</v>
      </c>
      <c r="B40" s="1548" t="s">
        <v>1397</v>
      </c>
      <c r="C40" s="1548"/>
      <c r="D40" s="1742">
        <f>SUM(D33+D38)</f>
        <v>15818094</v>
      </c>
      <c r="E40" s="1742">
        <f aca="true" t="shared" si="9" ref="E40:L40">SUM(E33+E38)</f>
        <v>12743968</v>
      </c>
      <c r="F40" s="1742">
        <f t="shared" si="9"/>
        <v>3074126</v>
      </c>
      <c r="G40" s="1742">
        <f t="shared" si="9"/>
        <v>0</v>
      </c>
      <c r="H40" s="1742">
        <f t="shared" si="9"/>
        <v>0</v>
      </c>
      <c r="I40" s="1742">
        <f t="shared" si="9"/>
        <v>0</v>
      </c>
      <c r="J40" s="1742">
        <f t="shared" si="9"/>
        <v>15818094</v>
      </c>
      <c r="K40" s="1742">
        <f t="shared" si="9"/>
        <v>12743968</v>
      </c>
      <c r="L40" s="1742">
        <f t="shared" si="9"/>
        <v>3074126</v>
      </c>
      <c r="M40" s="1742">
        <f>SUM(M33+M39)</f>
        <v>0</v>
      </c>
      <c r="N40" s="1742">
        <f>SUM(N33+N39)</f>
        <v>0</v>
      </c>
      <c r="O40" s="1742">
        <f>SUM(O33+O39)</f>
        <v>0</v>
      </c>
    </row>
    <row r="41" spans="1:15" ht="12.75">
      <c r="A41" s="1821"/>
      <c r="B41" s="1548"/>
      <c r="C41" s="1548"/>
      <c r="D41" s="1742"/>
      <c r="E41" s="1742"/>
      <c r="F41" s="1742"/>
      <c r="G41" s="1742"/>
      <c r="H41" s="1742"/>
      <c r="I41" s="1742"/>
      <c r="J41" s="1742"/>
      <c r="K41" s="1742"/>
      <c r="L41" s="1742"/>
      <c r="M41" s="1742"/>
      <c r="N41" s="1742"/>
      <c r="O41" s="1742"/>
    </row>
    <row r="42" spans="1:15" ht="12.75">
      <c r="A42" s="1772"/>
      <c r="B42" s="1772" t="s">
        <v>1407</v>
      </c>
      <c r="C42" s="1772">
        <f>SUM(C18+C33+C39)</f>
        <v>3296</v>
      </c>
      <c r="D42" s="1400">
        <f>SUM(D18+D40)</f>
        <v>16507864</v>
      </c>
      <c r="E42" s="1400">
        <f aca="true" t="shared" si="10" ref="E42:L42">SUM(E18+E40)</f>
        <v>13212062</v>
      </c>
      <c r="F42" s="1400">
        <f t="shared" si="10"/>
        <v>3295802</v>
      </c>
      <c r="G42" s="1400">
        <f t="shared" si="10"/>
        <v>689770</v>
      </c>
      <c r="H42" s="1400">
        <f t="shared" si="10"/>
        <v>468094</v>
      </c>
      <c r="I42" s="1400">
        <f t="shared" si="10"/>
        <v>221676</v>
      </c>
      <c r="J42" s="1400">
        <f t="shared" si="10"/>
        <v>15818094</v>
      </c>
      <c r="K42" s="1400">
        <f t="shared" si="10"/>
        <v>12743968</v>
      </c>
      <c r="L42" s="1400">
        <f t="shared" si="10"/>
        <v>3074126</v>
      </c>
      <c r="M42" s="1400">
        <f>SUM(M33+M38)</f>
        <v>0</v>
      </c>
      <c r="N42" s="1400">
        <f>SUM(N33+N38)</f>
        <v>0</v>
      </c>
      <c r="O42" s="1400">
        <f>SUM(O33+O38)</f>
        <v>0</v>
      </c>
    </row>
    <row r="45" ht="12.75">
      <c r="E45" s="338"/>
    </row>
    <row r="46" ht="12.75">
      <c r="E46" s="338"/>
    </row>
    <row r="47" spans="5:9" ht="12.75">
      <c r="E47" s="338"/>
      <c r="I47" s="338"/>
    </row>
  </sheetData>
  <sheetProtection/>
  <mergeCells count="6">
    <mergeCell ref="A1:F1"/>
    <mergeCell ref="A3:O3"/>
    <mergeCell ref="D5:F5"/>
    <mergeCell ref="G5:I5"/>
    <mergeCell ref="J5:L5"/>
    <mergeCell ref="M5:O5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6.57421875" style="435" customWidth="1"/>
    <col min="2" max="2" width="33.00390625" style="0" customWidth="1"/>
    <col min="3" max="3" width="11.140625" style="0" customWidth="1"/>
    <col min="4" max="4" width="11.57421875" style="0" bestFit="1" customWidth="1"/>
    <col min="5" max="5" width="10.140625" style="0" bestFit="1" customWidth="1"/>
    <col min="6" max="6" width="10.8515625" style="0" bestFit="1" customWidth="1"/>
    <col min="7" max="7" width="11.57421875" style="0" bestFit="1" customWidth="1"/>
    <col min="9" max="9" width="10.8515625" style="0" bestFit="1" customWidth="1"/>
    <col min="10" max="10" width="11.57421875" style="0" bestFit="1" customWidth="1"/>
    <col min="11" max="11" width="10.140625" style="0" bestFit="1" customWidth="1"/>
    <col min="12" max="12" width="10.8515625" style="0" bestFit="1" customWidth="1"/>
    <col min="13" max="13" width="12.140625" style="0" customWidth="1"/>
    <col min="14" max="14" width="8.7109375" style="0" bestFit="1" customWidth="1"/>
    <col min="15" max="15" width="10.8515625" style="0" customWidth="1"/>
  </cols>
  <sheetData>
    <row r="1" spans="1:6" ht="13.5" thickBot="1">
      <c r="A1" s="1928" t="s">
        <v>960</v>
      </c>
      <c r="B1" s="1928"/>
      <c r="C1" s="1928"/>
      <c r="D1" s="1928"/>
      <c r="E1" s="1928"/>
      <c r="F1" s="1928"/>
    </row>
    <row r="2" ht="13.5" thickBot="1">
      <c r="A2" s="1852"/>
    </row>
    <row r="3" spans="1:15" ht="12.75">
      <c r="A3" s="1983" t="s">
        <v>1408</v>
      </c>
      <c r="B3" s="1983"/>
      <c r="C3" s="1983"/>
      <c r="D3" s="1983"/>
      <c r="E3" s="1983"/>
      <c r="F3" s="1983"/>
      <c r="G3" s="1983"/>
      <c r="H3" s="1983"/>
      <c r="I3" s="1983"/>
      <c r="J3" s="1983"/>
      <c r="K3" s="1983"/>
      <c r="L3" s="1983"/>
      <c r="M3" s="1983"/>
      <c r="N3" s="1983"/>
      <c r="O3" s="1983"/>
    </row>
    <row r="4" spans="1:4" ht="12.75">
      <c r="A4" s="1832"/>
      <c r="B4" s="1392"/>
      <c r="C4" s="1392"/>
      <c r="D4" s="1392"/>
    </row>
    <row r="5" spans="1:15" ht="13.5" thickBot="1">
      <c r="A5" s="1832" t="s">
        <v>1409</v>
      </c>
      <c r="B5" s="1392"/>
      <c r="C5" s="1392"/>
      <c r="D5" s="2015" t="s">
        <v>1322</v>
      </c>
      <c r="E5" s="2015"/>
      <c r="F5" s="2015"/>
      <c r="G5" s="1986" t="s">
        <v>1323</v>
      </c>
      <c r="H5" s="1986"/>
      <c r="I5" s="1986"/>
      <c r="J5" s="1986" t="s">
        <v>1324</v>
      </c>
      <c r="K5" s="1986"/>
      <c r="L5" s="1986"/>
      <c r="M5" s="1986" t="s">
        <v>1325</v>
      </c>
      <c r="N5" s="1986"/>
      <c r="O5" s="1986"/>
    </row>
    <row r="6" spans="1:16" ht="26.25" thickBot="1">
      <c r="A6" s="1833" t="s">
        <v>1326</v>
      </c>
      <c r="B6" s="1697" t="s">
        <v>1327</v>
      </c>
      <c r="C6" s="1697" t="s">
        <v>1398</v>
      </c>
      <c r="D6" s="1697" t="s">
        <v>1329</v>
      </c>
      <c r="E6" s="1697" t="s">
        <v>1360</v>
      </c>
      <c r="F6" s="1697" t="s">
        <v>1331</v>
      </c>
      <c r="G6" s="1697" t="s">
        <v>1329</v>
      </c>
      <c r="H6" s="1697" t="s">
        <v>1360</v>
      </c>
      <c r="I6" s="1697" t="s">
        <v>1331</v>
      </c>
      <c r="J6" s="1697" t="s">
        <v>1329</v>
      </c>
      <c r="K6" s="1697" t="s">
        <v>1330</v>
      </c>
      <c r="L6" s="1697" t="s">
        <v>1331</v>
      </c>
      <c r="M6" s="1697" t="s">
        <v>1329</v>
      </c>
      <c r="N6" s="1697" t="s">
        <v>1360</v>
      </c>
      <c r="O6" s="1698" t="s">
        <v>1331</v>
      </c>
      <c r="P6" s="105"/>
    </row>
    <row r="7" spans="1:15" ht="12.75">
      <c r="A7" s="1834"/>
      <c r="B7" s="1812"/>
      <c r="C7" s="1851" t="s">
        <v>1209</v>
      </c>
      <c r="D7" s="1812"/>
      <c r="E7" s="1812"/>
      <c r="F7" s="1812"/>
      <c r="G7" s="1812"/>
      <c r="H7" s="1812"/>
      <c r="I7" s="1812"/>
      <c r="J7" s="1812"/>
      <c r="K7" s="1812"/>
      <c r="L7" s="1812"/>
      <c r="M7" s="1812"/>
      <c r="N7" s="1812"/>
      <c r="O7" s="1812"/>
    </row>
    <row r="8" spans="1:15" ht="12.75">
      <c r="A8" s="1826" t="s">
        <v>1369</v>
      </c>
      <c r="B8" s="1548"/>
      <c r="C8" s="1548"/>
      <c r="D8" s="1548"/>
      <c r="E8" s="1548"/>
      <c r="F8" s="1548"/>
      <c r="G8" s="1548"/>
      <c r="H8" s="1548"/>
      <c r="I8" s="1548"/>
      <c r="J8" s="1548"/>
      <c r="K8" s="1548"/>
      <c r="L8" s="1548"/>
      <c r="M8" s="1548"/>
      <c r="N8" s="1548"/>
      <c r="O8" s="1548"/>
    </row>
    <row r="9" spans="1:16" ht="12.75">
      <c r="A9" s="1813">
        <v>1114114</v>
      </c>
      <c r="B9" s="1649" t="s">
        <v>1399</v>
      </c>
      <c r="C9" s="1649"/>
      <c r="D9" s="1416">
        <v>4640480</v>
      </c>
      <c r="E9" s="1416">
        <v>4530600</v>
      </c>
      <c r="F9" s="1416">
        <v>109880</v>
      </c>
      <c r="G9" s="1416">
        <v>4640480</v>
      </c>
      <c r="H9" s="1416">
        <v>4530600</v>
      </c>
      <c r="I9" s="1416">
        <v>109880</v>
      </c>
      <c r="J9" s="1416"/>
      <c r="K9" s="1416"/>
      <c r="L9" s="1416"/>
      <c r="M9" s="1649"/>
      <c r="N9" s="1649"/>
      <c r="O9" s="1649"/>
      <c r="P9" s="1823"/>
    </row>
    <row r="10" spans="1:16" ht="12.75">
      <c r="A10" s="1816"/>
      <c r="B10" s="1772" t="s">
        <v>1158</v>
      </c>
      <c r="C10" s="1772"/>
      <c r="D10" s="1400">
        <f aca="true" t="shared" si="0" ref="D10:O10">SUM(D9:D9)</f>
        <v>4640480</v>
      </c>
      <c r="E10" s="1400">
        <f t="shared" si="0"/>
        <v>4530600</v>
      </c>
      <c r="F10" s="1400">
        <f t="shared" si="0"/>
        <v>109880</v>
      </c>
      <c r="G10" s="1400">
        <f t="shared" si="0"/>
        <v>4640480</v>
      </c>
      <c r="H10" s="1400">
        <f t="shared" si="0"/>
        <v>4530600</v>
      </c>
      <c r="I10" s="1400">
        <f t="shared" si="0"/>
        <v>109880</v>
      </c>
      <c r="J10" s="1400">
        <f t="shared" si="0"/>
        <v>0</v>
      </c>
      <c r="K10" s="1400">
        <f t="shared" si="0"/>
        <v>0</v>
      </c>
      <c r="L10" s="1400">
        <f t="shared" si="0"/>
        <v>0</v>
      </c>
      <c r="M10" s="1400">
        <f t="shared" si="0"/>
        <v>0</v>
      </c>
      <c r="N10" s="1400">
        <f t="shared" si="0"/>
        <v>0</v>
      </c>
      <c r="O10" s="1400">
        <f t="shared" si="0"/>
        <v>0</v>
      </c>
      <c r="P10" s="1418"/>
    </row>
    <row r="11" spans="1:15" ht="12.75">
      <c r="A11" s="1826" t="s">
        <v>1403</v>
      </c>
      <c r="B11" s="1548"/>
      <c r="C11" s="1548"/>
      <c r="D11" s="928"/>
      <c r="E11" s="928"/>
      <c r="F11" s="928"/>
      <c r="G11" s="928"/>
      <c r="H11" s="928"/>
      <c r="I11" s="928"/>
      <c r="J11" s="928"/>
      <c r="K11" s="928"/>
      <c r="L11" s="928"/>
      <c r="M11" s="928"/>
      <c r="N11" s="928"/>
      <c r="O11" s="928"/>
    </row>
    <row r="12" spans="1:16" ht="12.75">
      <c r="A12" s="1813">
        <v>111934</v>
      </c>
      <c r="B12" s="1649" t="s">
        <v>1410</v>
      </c>
      <c r="C12" s="1649"/>
      <c r="D12" s="1416">
        <v>37500</v>
      </c>
      <c r="E12" s="1416">
        <v>37500</v>
      </c>
      <c r="F12" s="1416">
        <v>0</v>
      </c>
      <c r="G12" s="1416">
        <v>37500</v>
      </c>
      <c r="H12" s="1416">
        <v>37500</v>
      </c>
      <c r="I12" s="1416">
        <v>0</v>
      </c>
      <c r="J12" s="1416"/>
      <c r="K12" s="1416"/>
      <c r="L12" s="1416"/>
      <c r="M12" s="1649"/>
      <c r="N12" s="1649"/>
      <c r="O12" s="1649"/>
      <c r="P12" s="1823"/>
    </row>
    <row r="13" spans="1:15" ht="12.75">
      <c r="A13" s="1826"/>
      <c r="B13" s="1548" t="s">
        <v>1158</v>
      </c>
      <c r="C13" s="1548"/>
      <c r="D13" s="1742">
        <f aca="true" t="shared" si="1" ref="D13:L13">SUM(D12:D12)</f>
        <v>37500</v>
      </c>
      <c r="E13" s="1742">
        <f t="shared" si="1"/>
        <v>37500</v>
      </c>
      <c r="F13" s="1742">
        <f t="shared" si="1"/>
        <v>0</v>
      </c>
      <c r="G13" s="1742">
        <f t="shared" si="1"/>
        <v>37500</v>
      </c>
      <c r="H13" s="1742">
        <f t="shared" si="1"/>
        <v>37500</v>
      </c>
      <c r="I13" s="1742">
        <f t="shared" si="1"/>
        <v>0</v>
      </c>
      <c r="J13" s="1742">
        <f t="shared" si="1"/>
        <v>0</v>
      </c>
      <c r="K13" s="1742">
        <f t="shared" si="1"/>
        <v>0</v>
      </c>
      <c r="L13" s="1742">
        <f t="shared" si="1"/>
        <v>0</v>
      </c>
      <c r="M13" s="1742"/>
      <c r="N13" s="1742"/>
      <c r="O13" s="1742"/>
    </row>
    <row r="14" spans="1:15" ht="12.75">
      <c r="A14" s="1826" t="s">
        <v>1370</v>
      </c>
      <c r="B14" s="1548"/>
      <c r="C14" s="1548"/>
      <c r="D14" s="928"/>
      <c r="E14" s="928"/>
      <c r="F14" s="928"/>
      <c r="G14" s="928"/>
      <c r="H14" s="928"/>
      <c r="I14" s="928"/>
      <c r="J14" s="928"/>
      <c r="K14" s="928"/>
      <c r="L14" s="928"/>
      <c r="M14" s="928"/>
      <c r="N14" s="928"/>
      <c r="O14" s="928"/>
    </row>
    <row r="15" spans="1:16" ht="12.75">
      <c r="A15" s="1813">
        <v>111944</v>
      </c>
      <c r="B15" s="1649" t="s">
        <v>1371</v>
      </c>
      <c r="C15" s="1649"/>
      <c r="D15" s="1416">
        <v>243600</v>
      </c>
      <c r="E15" s="1416">
        <v>243600</v>
      </c>
      <c r="F15" s="1416">
        <v>0</v>
      </c>
      <c r="G15" s="1416">
        <v>243600</v>
      </c>
      <c r="H15" s="1416">
        <v>243600</v>
      </c>
      <c r="I15" s="1416">
        <v>0</v>
      </c>
      <c r="J15" s="1416"/>
      <c r="K15" s="1416"/>
      <c r="L15" s="1416"/>
      <c r="M15" s="1649"/>
      <c r="N15" s="1649"/>
      <c r="O15" s="1649"/>
      <c r="P15" s="1823"/>
    </row>
    <row r="16" spans="1:16" ht="13.5" thickBot="1">
      <c r="A16" s="1816"/>
      <c r="B16" s="1772" t="s">
        <v>1158</v>
      </c>
      <c r="C16" s="1400"/>
      <c r="D16" s="1400">
        <f aca="true" t="shared" si="2" ref="D16:O16">SUM(D15:D15)</f>
        <v>243600</v>
      </c>
      <c r="E16" s="1400">
        <f t="shared" si="2"/>
        <v>243600</v>
      </c>
      <c r="F16" s="1400">
        <f t="shared" si="2"/>
        <v>0</v>
      </c>
      <c r="G16" s="1400">
        <f t="shared" si="2"/>
        <v>243600</v>
      </c>
      <c r="H16" s="1400">
        <f t="shared" si="2"/>
        <v>243600</v>
      </c>
      <c r="I16" s="1400">
        <f t="shared" si="2"/>
        <v>0</v>
      </c>
      <c r="J16" s="1400">
        <f t="shared" si="2"/>
        <v>0</v>
      </c>
      <c r="K16" s="1400">
        <f t="shared" si="2"/>
        <v>0</v>
      </c>
      <c r="L16" s="1400">
        <f t="shared" si="2"/>
        <v>0</v>
      </c>
      <c r="M16" s="1400">
        <f t="shared" si="2"/>
        <v>0</v>
      </c>
      <c r="N16" s="1400">
        <f t="shared" si="2"/>
        <v>0</v>
      </c>
      <c r="O16" s="1400">
        <f t="shared" si="2"/>
        <v>0</v>
      </c>
      <c r="P16" s="1418"/>
    </row>
    <row r="17" spans="1:16" ht="13.5" thickBot="1">
      <c r="A17" s="1835">
        <v>11</v>
      </c>
      <c r="B17" s="1404" t="s">
        <v>1334</v>
      </c>
      <c r="C17" s="1405">
        <v>110</v>
      </c>
      <c r="D17" s="1405">
        <f aca="true" t="shared" si="3" ref="D17:O17">SUM(D10+D13+D16)</f>
        <v>4921580</v>
      </c>
      <c r="E17" s="1405">
        <f t="shared" si="3"/>
        <v>4811700</v>
      </c>
      <c r="F17" s="1405">
        <f t="shared" si="3"/>
        <v>109880</v>
      </c>
      <c r="G17" s="1405">
        <f t="shared" si="3"/>
        <v>4921580</v>
      </c>
      <c r="H17" s="1405">
        <f t="shared" si="3"/>
        <v>4811700</v>
      </c>
      <c r="I17" s="1405">
        <f t="shared" si="3"/>
        <v>109880</v>
      </c>
      <c r="J17" s="1405">
        <f t="shared" si="3"/>
        <v>0</v>
      </c>
      <c r="K17" s="1405">
        <f t="shared" si="3"/>
        <v>0</v>
      </c>
      <c r="L17" s="1405">
        <f t="shared" si="3"/>
        <v>0</v>
      </c>
      <c r="M17" s="1405">
        <f t="shared" si="3"/>
        <v>0</v>
      </c>
      <c r="N17" s="1405">
        <f t="shared" si="3"/>
        <v>0</v>
      </c>
      <c r="O17" s="1406">
        <f t="shared" si="3"/>
        <v>0</v>
      </c>
      <c r="P17" s="1418"/>
    </row>
    <row r="18" spans="1:16" ht="12.75">
      <c r="A18" s="1836"/>
      <c r="B18" s="1814"/>
      <c r="C18" s="1399"/>
      <c r="D18" s="1399"/>
      <c r="E18" s="1399"/>
      <c r="F18" s="1399"/>
      <c r="G18" s="1399"/>
      <c r="H18" s="1399"/>
      <c r="I18" s="1399"/>
      <c r="J18" s="1399"/>
      <c r="K18" s="1399"/>
      <c r="L18" s="1399"/>
      <c r="M18" s="1814"/>
      <c r="N18" s="1814"/>
      <c r="O18" s="1814"/>
      <c r="P18" s="1418"/>
    </row>
    <row r="19" spans="1:15" ht="12.75">
      <c r="A19" s="1826" t="s">
        <v>1382</v>
      </c>
      <c r="B19" s="1548"/>
      <c r="C19" s="1742"/>
      <c r="D19" s="1548"/>
      <c r="E19" s="1548"/>
      <c r="F19" s="1548"/>
      <c r="G19" s="1548"/>
      <c r="H19" s="1548"/>
      <c r="I19" s="1548"/>
      <c r="J19" s="1548"/>
      <c r="K19" s="1548"/>
      <c r="L19" s="1548"/>
      <c r="M19" s="1548"/>
      <c r="N19" s="1548"/>
      <c r="O19" s="1548"/>
    </row>
    <row r="20" spans="1:16" ht="12.75">
      <c r="A20" s="1813">
        <v>13111241</v>
      </c>
      <c r="B20" s="1649" t="s">
        <v>1383</v>
      </c>
      <c r="C20" s="1416"/>
      <c r="D20" s="1416">
        <v>5667936</v>
      </c>
      <c r="E20" s="1416">
        <v>5536080</v>
      </c>
      <c r="F20" s="1416">
        <v>131856</v>
      </c>
      <c r="G20" s="1416"/>
      <c r="H20" s="1416"/>
      <c r="I20" s="1416"/>
      <c r="J20" s="1416">
        <v>5667936</v>
      </c>
      <c r="K20" s="1416">
        <v>5536080</v>
      </c>
      <c r="L20" s="1416">
        <v>131856</v>
      </c>
      <c r="M20" s="1649"/>
      <c r="N20" s="1649"/>
      <c r="O20" s="1649"/>
      <c r="P20" s="1823"/>
    </row>
    <row r="21" spans="1:16" ht="12.75">
      <c r="A21" s="1813">
        <v>1311224</v>
      </c>
      <c r="B21" s="1649" t="s">
        <v>1384</v>
      </c>
      <c r="C21" s="1416"/>
      <c r="D21" s="1416">
        <v>6597240</v>
      </c>
      <c r="E21" s="1416">
        <v>3794711</v>
      </c>
      <c r="F21" s="1416">
        <v>2802529</v>
      </c>
      <c r="G21" s="1416"/>
      <c r="H21" s="1416"/>
      <c r="I21" s="1416"/>
      <c r="J21" s="1416">
        <v>6597240</v>
      </c>
      <c r="K21" s="1416">
        <v>3794711</v>
      </c>
      <c r="L21" s="1416">
        <v>2802529</v>
      </c>
      <c r="M21" s="1649"/>
      <c r="N21" s="1649"/>
      <c r="O21" s="1649"/>
      <c r="P21" s="1823"/>
    </row>
    <row r="22" spans="1:16" ht="12.75">
      <c r="A22" s="1816"/>
      <c r="B22" s="1772" t="s">
        <v>1158</v>
      </c>
      <c r="C22" s="1400"/>
      <c r="D22" s="1400">
        <f aca="true" t="shared" si="4" ref="D22:O22">SUM(D20:D21)</f>
        <v>12265176</v>
      </c>
      <c r="E22" s="1400">
        <f t="shared" si="4"/>
        <v>9330791</v>
      </c>
      <c r="F22" s="1400">
        <f t="shared" si="4"/>
        <v>2934385</v>
      </c>
      <c r="G22" s="1400">
        <f t="shared" si="4"/>
        <v>0</v>
      </c>
      <c r="H22" s="1400">
        <f t="shared" si="4"/>
        <v>0</v>
      </c>
      <c r="I22" s="1400">
        <f t="shared" si="4"/>
        <v>0</v>
      </c>
      <c r="J22" s="1400">
        <f t="shared" si="4"/>
        <v>12265176</v>
      </c>
      <c r="K22" s="1400">
        <f t="shared" si="4"/>
        <v>9330791</v>
      </c>
      <c r="L22" s="1400">
        <f t="shared" si="4"/>
        <v>2934385</v>
      </c>
      <c r="M22" s="1400">
        <f t="shared" si="4"/>
        <v>0</v>
      </c>
      <c r="N22" s="1400">
        <f t="shared" si="4"/>
        <v>0</v>
      </c>
      <c r="O22" s="1400">
        <f t="shared" si="4"/>
        <v>0</v>
      </c>
      <c r="P22" s="1418"/>
    </row>
    <row r="23" spans="1:15" ht="12.75">
      <c r="A23" s="1826" t="s">
        <v>1386</v>
      </c>
      <c r="B23" s="1548"/>
      <c r="C23" s="1742"/>
      <c r="D23" s="928"/>
      <c r="E23" s="928"/>
      <c r="F23" s="1815"/>
      <c r="G23" s="928"/>
      <c r="H23" s="928"/>
      <c r="I23" s="928"/>
      <c r="J23" s="928"/>
      <c r="K23" s="928"/>
      <c r="L23" s="928"/>
      <c r="M23" s="928"/>
      <c r="N23" s="928"/>
      <c r="O23" s="928"/>
    </row>
    <row r="24" spans="1:16" ht="12.75">
      <c r="A24" s="1813">
        <v>1311914</v>
      </c>
      <c r="B24" s="1649" t="s">
        <v>1387</v>
      </c>
      <c r="C24" s="1416"/>
      <c r="D24" s="1416">
        <v>1769932</v>
      </c>
      <c r="E24" s="1416">
        <v>1769932</v>
      </c>
      <c r="F24" s="1416">
        <v>0</v>
      </c>
      <c r="G24" s="1416"/>
      <c r="H24" s="1416"/>
      <c r="I24" s="1416"/>
      <c r="J24" s="1416">
        <v>1769932</v>
      </c>
      <c r="K24" s="1416">
        <v>1769932</v>
      </c>
      <c r="L24" s="1416">
        <v>0</v>
      </c>
      <c r="M24" s="1649"/>
      <c r="N24" s="1649"/>
      <c r="O24" s="1649"/>
      <c r="P24" s="1823"/>
    </row>
    <row r="25" spans="1:16" ht="12.75">
      <c r="A25" s="1813">
        <v>1311924</v>
      </c>
      <c r="B25" s="1649" t="s">
        <v>1388</v>
      </c>
      <c r="C25" s="1416"/>
      <c r="D25" s="1416">
        <v>4699923</v>
      </c>
      <c r="E25" s="1416">
        <v>4699923</v>
      </c>
      <c r="F25" s="1416">
        <v>0</v>
      </c>
      <c r="G25" s="1416"/>
      <c r="H25" s="1416"/>
      <c r="I25" s="1416"/>
      <c r="J25" s="1416">
        <v>4699923</v>
      </c>
      <c r="K25" s="1416">
        <v>4699923</v>
      </c>
      <c r="L25" s="1416">
        <v>0</v>
      </c>
      <c r="M25" s="1649"/>
      <c r="N25" s="1649"/>
      <c r="O25" s="1649"/>
      <c r="P25" s="1823"/>
    </row>
    <row r="26" spans="1:16" ht="12.75">
      <c r="A26" s="1813"/>
      <c r="B26" s="1548" t="s">
        <v>1158</v>
      </c>
      <c r="C26" s="1742"/>
      <c r="D26" s="1742">
        <f aca="true" t="shared" si="5" ref="D26:O26">SUM(D24:D25)</f>
        <v>6469855</v>
      </c>
      <c r="E26" s="1742">
        <f t="shared" si="5"/>
        <v>6469855</v>
      </c>
      <c r="F26" s="1742">
        <f t="shared" si="5"/>
        <v>0</v>
      </c>
      <c r="G26" s="1742">
        <f t="shared" si="5"/>
        <v>0</v>
      </c>
      <c r="H26" s="1742">
        <f t="shared" si="5"/>
        <v>0</v>
      </c>
      <c r="I26" s="1742">
        <f t="shared" si="5"/>
        <v>0</v>
      </c>
      <c r="J26" s="1742">
        <f t="shared" si="5"/>
        <v>6469855</v>
      </c>
      <c r="K26" s="1742">
        <f t="shared" si="5"/>
        <v>6469855</v>
      </c>
      <c r="L26" s="1742">
        <f t="shared" si="5"/>
        <v>0</v>
      </c>
      <c r="M26" s="1742">
        <f t="shared" si="5"/>
        <v>0</v>
      </c>
      <c r="N26" s="1742">
        <f t="shared" si="5"/>
        <v>0</v>
      </c>
      <c r="O26" s="1742">
        <f t="shared" si="5"/>
        <v>0</v>
      </c>
      <c r="P26" s="1823"/>
    </row>
    <row r="27" spans="1:16" ht="12.75">
      <c r="A27" s="1816" t="s">
        <v>1389</v>
      </c>
      <c r="B27" s="1649"/>
      <c r="C27" s="1416"/>
      <c r="D27" s="1416"/>
      <c r="E27" s="1416"/>
      <c r="F27" s="1416"/>
      <c r="G27" s="1416"/>
      <c r="H27" s="1416"/>
      <c r="I27" s="1416"/>
      <c r="J27" s="1416"/>
      <c r="K27" s="1416"/>
      <c r="L27" s="1416"/>
      <c r="M27" s="1649"/>
      <c r="N27" s="1649"/>
      <c r="O27" s="1649"/>
      <c r="P27" s="1823"/>
    </row>
    <row r="28" spans="1:16" ht="12.75">
      <c r="A28" s="1813">
        <v>13179</v>
      </c>
      <c r="B28" s="1649" t="s">
        <v>1411</v>
      </c>
      <c r="C28" s="1416"/>
      <c r="D28" s="1416"/>
      <c r="E28" s="1416"/>
      <c r="F28" s="1416"/>
      <c r="G28" s="1416"/>
      <c r="H28" s="1416"/>
      <c r="I28" s="1416"/>
      <c r="J28" s="1416"/>
      <c r="K28" s="1416"/>
      <c r="L28" s="1416"/>
      <c r="M28" s="1649"/>
      <c r="N28" s="1649"/>
      <c r="O28" s="1649"/>
      <c r="P28" s="1823"/>
    </row>
    <row r="29" spans="1:16" ht="12.75">
      <c r="A29" s="1813">
        <v>131790</v>
      </c>
      <c r="B29" s="1649" t="s">
        <v>1411</v>
      </c>
      <c r="C29" s="1416"/>
      <c r="D29" s="1416"/>
      <c r="E29" s="1416"/>
      <c r="F29" s="1416"/>
      <c r="G29" s="1416"/>
      <c r="H29" s="1416"/>
      <c r="I29" s="1416"/>
      <c r="J29" s="1416"/>
      <c r="K29" s="1416"/>
      <c r="L29" s="1416"/>
      <c r="M29" s="1649"/>
      <c r="N29" s="1649"/>
      <c r="O29" s="1649"/>
      <c r="P29" s="1823"/>
    </row>
    <row r="30" spans="1:16" ht="12.75">
      <c r="A30" s="1813">
        <v>131795</v>
      </c>
      <c r="B30" s="1649" t="s">
        <v>1411</v>
      </c>
      <c r="C30" s="1416"/>
      <c r="D30" s="1416"/>
      <c r="E30" s="1416"/>
      <c r="F30" s="1416"/>
      <c r="G30" s="1416"/>
      <c r="H30" s="1416"/>
      <c r="I30" s="1416"/>
      <c r="J30" s="1416"/>
      <c r="K30" s="1416"/>
      <c r="L30" s="1416"/>
      <c r="M30" s="1649"/>
      <c r="N30" s="1649"/>
      <c r="O30" s="1649"/>
      <c r="P30" s="1823"/>
    </row>
    <row r="31" spans="1:16" ht="13.5" thickBot="1">
      <c r="A31" s="1816"/>
      <c r="B31" s="1772" t="s">
        <v>1158</v>
      </c>
      <c r="C31" s="1400"/>
      <c r="D31" s="1400">
        <f aca="true" t="shared" si="6" ref="D31:I31">SUM(D28:D30)</f>
        <v>0</v>
      </c>
      <c r="E31" s="1400">
        <f t="shared" si="6"/>
        <v>0</v>
      </c>
      <c r="F31" s="1400">
        <f t="shared" si="6"/>
        <v>0</v>
      </c>
      <c r="G31" s="1400">
        <f t="shared" si="6"/>
        <v>0</v>
      </c>
      <c r="H31" s="1400">
        <f t="shared" si="6"/>
        <v>0</v>
      </c>
      <c r="I31" s="1400">
        <f t="shared" si="6"/>
        <v>0</v>
      </c>
      <c r="J31" s="1400"/>
      <c r="K31" s="1400"/>
      <c r="L31" s="1400"/>
      <c r="M31" s="1400">
        <f>SUM(M28:M30)</f>
        <v>0</v>
      </c>
      <c r="N31" s="1400">
        <f>SUM(N28:N30)</f>
        <v>0</v>
      </c>
      <c r="O31" s="1400">
        <f>SUM(O28:O30)</f>
        <v>0</v>
      </c>
      <c r="P31" s="1418"/>
    </row>
    <row r="32" spans="1:16" ht="13.5" thickBot="1">
      <c r="A32" s="1835">
        <v>131</v>
      </c>
      <c r="B32" s="1404" t="s">
        <v>1392</v>
      </c>
      <c r="C32" s="1405">
        <v>2934</v>
      </c>
      <c r="D32" s="1405">
        <f aca="true" t="shared" si="7" ref="D32:O32">SUM(D22+D26+D31)</f>
        <v>18735031</v>
      </c>
      <c r="E32" s="1405">
        <f t="shared" si="7"/>
        <v>15800646</v>
      </c>
      <c r="F32" s="1405">
        <f t="shared" si="7"/>
        <v>2934385</v>
      </c>
      <c r="G32" s="1405">
        <f t="shared" si="7"/>
        <v>0</v>
      </c>
      <c r="H32" s="1405">
        <f t="shared" si="7"/>
        <v>0</v>
      </c>
      <c r="I32" s="1405">
        <f t="shared" si="7"/>
        <v>0</v>
      </c>
      <c r="J32" s="1405">
        <f t="shared" si="7"/>
        <v>18735031</v>
      </c>
      <c r="K32" s="1405">
        <f t="shared" si="7"/>
        <v>15800646</v>
      </c>
      <c r="L32" s="1405">
        <f t="shared" si="7"/>
        <v>2934385</v>
      </c>
      <c r="M32" s="1405">
        <f t="shared" si="7"/>
        <v>0</v>
      </c>
      <c r="N32" s="1405">
        <f t="shared" si="7"/>
        <v>0</v>
      </c>
      <c r="O32" s="1405">
        <f t="shared" si="7"/>
        <v>0</v>
      </c>
      <c r="P32" s="1418"/>
    </row>
    <row r="33" spans="1:15" ht="12.75">
      <c r="A33" s="1813"/>
      <c r="B33" s="1548"/>
      <c r="C33" s="1742"/>
      <c r="D33" s="1742"/>
      <c r="E33" s="1742"/>
      <c r="F33" s="1742"/>
      <c r="G33" s="1742"/>
      <c r="H33" s="1742"/>
      <c r="I33" s="1742"/>
      <c r="J33" s="1742"/>
      <c r="K33" s="1742"/>
      <c r="L33" s="1742"/>
      <c r="M33" s="1742"/>
      <c r="N33" s="1742"/>
      <c r="O33" s="1742"/>
    </row>
    <row r="34" spans="1:15" ht="12.75">
      <c r="A34" s="1826">
        <v>13</v>
      </c>
      <c r="B34" s="1548" t="s">
        <v>1397</v>
      </c>
      <c r="C34" s="1742"/>
      <c r="D34" s="1742">
        <f>SUM(D32)</f>
        <v>18735031</v>
      </c>
      <c r="E34" s="1742">
        <f aca="true" t="shared" si="8" ref="E34:L34">SUM(E32)</f>
        <v>15800646</v>
      </c>
      <c r="F34" s="1742">
        <f t="shared" si="8"/>
        <v>2934385</v>
      </c>
      <c r="G34" s="1742">
        <f t="shared" si="8"/>
        <v>0</v>
      </c>
      <c r="H34" s="1742">
        <f t="shared" si="8"/>
        <v>0</v>
      </c>
      <c r="I34" s="1742">
        <f t="shared" si="8"/>
        <v>0</v>
      </c>
      <c r="J34" s="1742">
        <f t="shared" si="8"/>
        <v>18735031</v>
      </c>
      <c r="K34" s="1742">
        <f t="shared" si="8"/>
        <v>15800646</v>
      </c>
      <c r="L34" s="1742">
        <f t="shared" si="8"/>
        <v>2934385</v>
      </c>
      <c r="M34" s="1742"/>
      <c r="N34" s="1742"/>
      <c r="O34" s="1742"/>
    </row>
    <row r="35" spans="1:15" ht="12.75">
      <c r="A35" s="1826"/>
      <c r="B35" s="1548"/>
      <c r="C35" s="1742"/>
      <c r="D35" s="1742"/>
      <c r="E35" s="1742"/>
      <c r="F35" s="1742"/>
      <c r="G35" s="1742"/>
      <c r="H35" s="1742"/>
      <c r="I35" s="1742"/>
      <c r="J35" s="1742"/>
      <c r="K35" s="1742"/>
      <c r="L35" s="1742"/>
      <c r="M35" s="1742"/>
      <c r="N35" s="1742"/>
      <c r="O35" s="1742"/>
    </row>
    <row r="36" spans="1:15" ht="12.75">
      <c r="A36" s="1816"/>
      <c r="B36" s="1772" t="s">
        <v>1400</v>
      </c>
      <c r="C36" s="1400">
        <f>SUM(C17+C32)</f>
        <v>3044</v>
      </c>
      <c r="D36" s="1400">
        <f>SUM(D17+D34)</f>
        <v>23656611</v>
      </c>
      <c r="E36" s="1400">
        <f aca="true" t="shared" si="9" ref="E36:O36">SUM(E17+E34)</f>
        <v>20612346</v>
      </c>
      <c r="F36" s="1400">
        <f t="shared" si="9"/>
        <v>3044265</v>
      </c>
      <c r="G36" s="1400">
        <f t="shared" si="9"/>
        <v>4921580</v>
      </c>
      <c r="H36" s="1400">
        <f t="shared" si="9"/>
        <v>4811700</v>
      </c>
      <c r="I36" s="1400">
        <f t="shared" si="9"/>
        <v>109880</v>
      </c>
      <c r="J36" s="1400">
        <f t="shared" si="9"/>
        <v>18735031</v>
      </c>
      <c r="K36" s="1400">
        <f t="shared" si="9"/>
        <v>15800646</v>
      </c>
      <c r="L36" s="1400">
        <f t="shared" si="9"/>
        <v>2934385</v>
      </c>
      <c r="M36" s="1400">
        <f t="shared" si="9"/>
        <v>0</v>
      </c>
      <c r="N36" s="1400">
        <f t="shared" si="9"/>
        <v>0</v>
      </c>
      <c r="O36" s="1400">
        <f t="shared" si="9"/>
        <v>0</v>
      </c>
    </row>
    <row r="37" spans="4:6" ht="12.75">
      <c r="D37" s="338"/>
      <c r="E37" s="338"/>
      <c r="F37" s="338"/>
    </row>
    <row r="38" ht="12.75">
      <c r="D38" s="338"/>
    </row>
    <row r="39" ht="12.75">
      <c r="E39" s="338"/>
    </row>
    <row r="40" ht="12.75">
      <c r="E40" s="338"/>
    </row>
    <row r="41" spans="5:9" ht="12.75">
      <c r="E41" s="338"/>
      <c r="I41" s="338"/>
    </row>
  </sheetData>
  <sheetProtection/>
  <mergeCells count="6">
    <mergeCell ref="A1:F1"/>
    <mergeCell ref="A3:O3"/>
    <mergeCell ref="D5:F5"/>
    <mergeCell ref="G5:I5"/>
    <mergeCell ref="J5:L5"/>
    <mergeCell ref="M5:O5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4.140625" style="0" customWidth="1"/>
    <col min="2" max="2" width="32.421875" style="0" customWidth="1"/>
    <col min="3" max="3" width="10.7109375" style="0" customWidth="1"/>
    <col min="4" max="4" width="11.7109375" style="0" customWidth="1"/>
    <col min="6" max="6" width="10.8515625" style="0" bestFit="1" customWidth="1"/>
    <col min="7" max="7" width="11.57421875" style="0" bestFit="1" customWidth="1"/>
    <col min="8" max="8" width="8.7109375" style="0" bestFit="1" customWidth="1"/>
    <col min="9" max="9" width="10.8515625" style="0" bestFit="1" customWidth="1"/>
    <col min="10" max="10" width="12.57421875" style="0" customWidth="1"/>
    <col min="12" max="12" width="10.8515625" style="0" bestFit="1" customWidth="1"/>
    <col min="13" max="13" width="11.8515625" style="0" customWidth="1"/>
    <col min="14" max="14" width="8.7109375" style="0" bestFit="1" customWidth="1"/>
    <col min="15" max="15" width="10.8515625" style="0" customWidth="1"/>
  </cols>
  <sheetData>
    <row r="1" spans="1:6" ht="12.75">
      <c r="A1" s="1928" t="s">
        <v>961</v>
      </c>
      <c r="B1" s="1928"/>
      <c r="C1" s="1928"/>
      <c r="D1" s="1928"/>
      <c r="E1" s="1928"/>
      <c r="F1" s="1928"/>
    </row>
    <row r="3" spans="1:15" ht="12.75">
      <c r="A3" s="1983" t="s">
        <v>1412</v>
      </c>
      <c r="B3" s="1983"/>
      <c r="C3" s="1983"/>
      <c r="D3" s="1983"/>
      <c r="E3" s="1983"/>
      <c r="F3" s="1983"/>
      <c r="G3" s="1983"/>
      <c r="H3" s="1983"/>
      <c r="I3" s="1983"/>
      <c r="J3" s="1983"/>
      <c r="K3" s="1983"/>
      <c r="L3" s="1983"/>
      <c r="M3" s="1983"/>
      <c r="N3" s="1983"/>
      <c r="O3" s="1983"/>
    </row>
    <row r="4" spans="1:4" ht="12.75">
      <c r="A4" s="1392"/>
      <c r="B4" s="1392"/>
      <c r="C4" s="1392"/>
      <c r="D4" s="1392"/>
    </row>
    <row r="5" spans="1:15" ht="13.5" thickBot="1">
      <c r="A5" s="1392" t="s">
        <v>1413</v>
      </c>
      <c r="B5" s="1392"/>
      <c r="C5" s="1392"/>
      <c r="D5" s="2015" t="s">
        <v>1322</v>
      </c>
      <c r="E5" s="2015"/>
      <c r="F5" s="2015"/>
      <c r="G5" s="1986" t="s">
        <v>1323</v>
      </c>
      <c r="H5" s="1986"/>
      <c r="I5" s="1986"/>
      <c r="J5" s="1986" t="s">
        <v>1324</v>
      </c>
      <c r="K5" s="1986"/>
      <c r="L5" s="1986"/>
      <c r="M5" s="1986" t="s">
        <v>1325</v>
      </c>
      <c r="N5" s="1986"/>
      <c r="O5" s="1986"/>
    </row>
    <row r="6" spans="1:16" ht="26.25" thickBot="1">
      <c r="A6" s="1694" t="s">
        <v>1326</v>
      </c>
      <c r="B6" s="1697" t="s">
        <v>1327</v>
      </c>
      <c r="C6" s="1697" t="s">
        <v>1328</v>
      </c>
      <c r="D6" s="1697" t="s">
        <v>1329</v>
      </c>
      <c r="E6" s="1697" t="s">
        <v>1360</v>
      </c>
      <c r="F6" s="1697" t="s">
        <v>1331</v>
      </c>
      <c r="G6" s="1697" t="s">
        <v>1329</v>
      </c>
      <c r="H6" s="1697" t="s">
        <v>1360</v>
      </c>
      <c r="I6" s="1697" t="s">
        <v>1331</v>
      </c>
      <c r="J6" s="1697" t="s">
        <v>1329</v>
      </c>
      <c r="K6" s="1697" t="s">
        <v>1360</v>
      </c>
      <c r="L6" s="1697" t="s">
        <v>1331</v>
      </c>
      <c r="M6" s="1697" t="s">
        <v>1329</v>
      </c>
      <c r="N6" s="1697" t="s">
        <v>1360</v>
      </c>
      <c r="O6" s="1698" t="s">
        <v>1331</v>
      </c>
      <c r="P6" s="105"/>
    </row>
    <row r="7" spans="1:15" ht="12.75">
      <c r="A7" s="1812"/>
      <c r="B7" s="1812"/>
      <c r="C7" s="1812" t="s">
        <v>1209</v>
      </c>
      <c r="D7" s="1812"/>
      <c r="E7" s="1812"/>
      <c r="F7" s="1812"/>
      <c r="G7" s="1812"/>
      <c r="H7" s="1812"/>
      <c r="I7" s="1812"/>
      <c r="J7" s="1812"/>
      <c r="K7" s="1812"/>
      <c r="L7" s="1812"/>
      <c r="M7" s="1812"/>
      <c r="N7" s="1812"/>
      <c r="O7" s="1812"/>
    </row>
    <row r="8" spans="1:15" ht="12.75">
      <c r="A8" s="1548" t="s">
        <v>1382</v>
      </c>
      <c r="B8" s="1548"/>
      <c r="C8" s="1548"/>
      <c r="D8" s="1548"/>
      <c r="E8" s="1548"/>
      <c r="F8" s="1548"/>
      <c r="G8" s="1548"/>
      <c r="H8" s="1548"/>
      <c r="I8" s="1548"/>
      <c r="J8" s="1548"/>
      <c r="K8" s="1548"/>
      <c r="L8" s="1548"/>
      <c r="M8" s="1548"/>
      <c r="N8" s="1548"/>
      <c r="O8" s="1548"/>
    </row>
    <row r="9" spans="1:16" ht="12.75">
      <c r="A9" s="1813">
        <v>131112</v>
      </c>
      <c r="B9" s="1822" t="s">
        <v>1414</v>
      </c>
      <c r="C9" s="1822"/>
      <c r="D9" s="1416">
        <v>371990</v>
      </c>
      <c r="E9" s="1416">
        <v>256368</v>
      </c>
      <c r="F9" s="1416">
        <v>115622</v>
      </c>
      <c r="G9" s="1416"/>
      <c r="H9" s="1416"/>
      <c r="I9" s="1416"/>
      <c r="J9" s="1416">
        <v>371990</v>
      </c>
      <c r="K9" s="1416">
        <v>256368</v>
      </c>
      <c r="L9" s="1416">
        <v>115622</v>
      </c>
      <c r="M9" s="1649"/>
      <c r="N9" s="1649"/>
      <c r="O9" s="1649"/>
      <c r="P9" s="1823"/>
    </row>
    <row r="10" spans="1:16" ht="12.75">
      <c r="A10" s="1813">
        <v>131122</v>
      </c>
      <c r="B10" s="1822" t="s">
        <v>1415</v>
      </c>
      <c r="C10" s="1822"/>
      <c r="D10" s="1416">
        <v>5562665</v>
      </c>
      <c r="E10" s="1416">
        <v>2715258</v>
      </c>
      <c r="F10" s="1416">
        <v>2847407</v>
      </c>
      <c r="G10" s="1416"/>
      <c r="H10" s="1416"/>
      <c r="I10" s="1416"/>
      <c r="J10" s="1416">
        <v>5562665</v>
      </c>
      <c r="K10" s="1416">
        <v>2715258</v>
      </c>
      <c r="L10" s="1416">
        <v>2847407</v>
      </c>
      <c r="M10" s="1649"/>
      <c r="N10" s="1649"/>
      <c r="O10" s="1649"/>
      <c r="P10" s="1823"/>
    </row>
    <row r="11" spans="1:16" ht="12.75">
      <c r="A11" s="1772"/>
      <c r="B11" s="1772" t="s">
        <v>1158</v>
      </c>
      <c r="C11" s="1772"/>
      <c r="D11" s="1400">
        <f aca="true" t="shared" si="0" ref="D11:O11">SUM(D9:D10)</f>
        <v>5934655</v>
      </c>
      <c r="E11" s="1400">
        <f t="shared" si="0"/>
        <v>2971626</v>
      </c>
      <c r="F11" s="1400">
        <f t="shared" si="0"/>
        <v>2963029</v>
      </c>
      <c r="G11" s="1400">
        <f t="shared" si="0"/>
        <v>0</v>
      </c>
      <c r="H11" s="1400">
        <f t="shared" si="0"/>
        <v>0</v>
      </c>
      <c r="I11" s="1400">
        <f t="shared" si="0"/>
        <v>0</v>
      </c>
      <c r="J11" s="1400">
        <f t="shared" si="0"/>
        <v>5934655</v>
      </c>
      <c r="K11" s="1400">
        <f t="shared" si="0"/>
        <v>2971626</v>
      </c>
      <c r="L11" s="1400">
        <f t="shared" si="0"/>
        <v>2963029</v>
      </c>
      <c r="M11" s="1400">
        <f t="shared" si="0"/>
        <v>0</v>
      </c>
      <c r="N11" s="1400">
        <f t="shared" si="0"/>
        <v>0</v>
      </c>
      <c r="O11" s="1400">
        <f t="shared" si="0"/>
        <v>0</v>
      </c>
      <c r="P11" s="1418"/>
    </row>
    <row r="12" spans="1:16" ht="12.75">
      <c r="A12" s="1772"/>
      <c r="B12" s="1772"/>
      <c r="C12" s="1772"/>
      <c r="D12" s="1400"/>
      <c r="E12" s="1400"/>
      <c r="F12" s="1400"/>
      <c r="G12" s="1400"/>
      <c r="H12" s="1400"/>
      <c r="I12" s="1400"/>
      <c r="J12" s="1400"/>
      <c r="K12" s="1400"/>
      <c r="L12" s="1400"/>
      <c r="M12" s="1400"/>
      <c r="N12" s="1400"/>
      <c r="O12" s="1400"/>
      <c r="P12" s="1418"/>
    </row>
    <row r="13" spans="1:15" ht="12.75">
      <c r="A13" s="1548" t="s">
        <v>1386</v>
      </c>
      <c r="B13" s="1548"/>
      <c r="C13" s="1548"/>
      <c r="D13" s="928"/>
      <c r="E13" s="928"/>
      <c r="F13" s="1815"/>
      <c r="G13" s="928"/>
      <c r="H13" s="928"/>
      <c r="I13" s="928"/>
      <c r="J13" s="928"/>
      <c r="K13" s="928"/>
      <c r="L13" s="928"/>
      <c r="M13" s="928"/>
      <c r="N13" s="928"/>
      <c r="O13" s="928"/>
    </row>
    <row r="14" spans="1:16" ht="12.75">
      <c r="A14" s="1813">
        <v>131191</v>
      </c>
      <c r="B14" s="1649" t="s">
        <v>1387</v>
      </c>
      <c r="C14" s="1649"/>
      <c r="D14" s="1416"/>
      <c r="E14" s="1416"/>
      <c r="F14" s="1416"/>
      <c r="G14" s="1416"/>
      <c r="H14" s="1416"/>
      <c r="I14" s="1416"/>
      <c r="J14" s="1416"/>
      <c r="K14" s="1416"/>
      <c r="L14" s="1416"/>
      <c r="M14" s="1649"/>
      <c r="N14" s="1649"/>
      <c r="O14" s="1649"/>
      <c r="P14" s="1823"/>
    </row>
    <row r="15" spans="1:16" ht="12.75">
      <c r="A15" s="1813">
        <v>1311912</v>
      </c>
      <c r="B15" s="1822" t="s">
        <v>1416</v>
      </c>
      <c r="C15" s="1822"/>
      <c r="D15" s="1416">
        <v>126469</v>
      </c>
      <c r="E15" s="1416">
        <v>126469</v>
      </c>
      <c r="F15" s="1416">
        <v>0</v>
      </c>
      <c r="G15" s="1416"/>
      <c r="H15" s="1416"/>
      <c r="I15" s="1416"/>
      <c r="J15" s="1416">
        <v>126469</v>
      </c>
      <c r="K15" s="1416">
        <v>126469</v>
      </c>
      <c r="L15" s="1416">
        <v>0</v>
      </c>
      <c r="M15" s="1649"/>
      <c r="N15" s="1649"/>
      <c r="O15" s="1649"/>
      <c r="P15" s="1823"/>
    </row>
    <row r="16" spans="1:16" ht="12.75">
      <c r="A16" s="1813">
        <v>1311922</v>
      </c>
      <c r="B16" s="928" t="s">
        <v>1417</v>
      </c>
      <c r="C16" s="928"/>
      <c r="D16" s="1416">
        <v>1726474</v>
      </c>
      <c r="E16" s="1416">
        <v>1726474</v>
      </c>
      <c r="F16" s="1416">
        <v>0</v>
      </c>
      <c r="G16" s="1416"/>
      <c r="H16" s="1416"/>
      <c r="I16" s="1416"/>
      <c r="J16" s="1416">
        <v>1726474</v>
      </c>
      <c r="K16" s="1416">
        <v>1726474</v>
      </c>
      <c r="L16" s="1416"/>
      <c r="M16" s="1649"/>
      <c r="N16" s="1649"/>
      <c r="O16" s="1649"/>
      <c r="P16" s="1823"/>
    </row>
    <row r="17" spans="1:16" ht="12.75">
      <c r="A17" s="1813"/>
      <c r="B17" s="1548" t="s">
        <v>1158</v>
      </c>
      <c r="C17" s="1548"/>
      <c r="D17" s="1742">
        <f>SUM(D15:D16)</f>
        <v>1852943</v>
      </c>
      <c r="E17" s="1742">
        <f>SUM(E15:E16)</f>
        <v>1852943</v>
      </c>
      <c r="F17" s="1742">
        <f aca="true" t="shared" si="1" ref="F17:O17">SUM(F15:F16)</f>
        <v>0</v>
      </c>
      <c r="G17" s="1742">
        <f t="shared" si="1"/>
        <v>0</v>
      </c>
      <c r="H17" s="1742">
        <f t="shared" si="1"/>
        <v>0</v>
      </c>
      <c r="I17" s="1742">
        <f t="shared" si="1"/>
        <v>0</v>
      </c>
      <c r="J17" s="1742">
        <f t="shared" si="1"/>
        <v>1852943</v>
      </c>
      <c r="K17" s="1742">
        <f t="shared" si="1"/>
        <v>1852943</v>
      </c>
      <c r="L17" s="1742">
        <f t="shared" si="1"/>
        <v>0</v>
      </c>
      <c r="M17" s="1742">
        <f t="shared" si="1"/>
        <v>0</v>
      </c>
      <c r="N17" s="1742">
        <f t="shared" si="1"/>
        <v>0</v>
      </c>
      <c r="O17" s="1742">
        <f t="shared" si="1"/>
        <v>0</v>
      </c>
      <c r="P17" s="1823"/>
    </row>
    <row r="18" spans="1:16" ht="12.75">
      <c r="A18" s="1813"/>
      <c r="B18" s="1548"/>
      <c r="C18" s="1548"/>
      <c r="D18" s="1742"/>
      <c r="E18" s="1742"/>
      <c r="F18" s="1742"/>
      <c r="G18" s="1742"/>
      <c r="H18" s="1742"/>
      <c r="I18" s="1742"/>
      <c r="J18" s="1742"/>
      <c r="K18" s="1742"/>
      <c r="L18" s="1742"/>
      <c r="M18" s="1742"/>
      <c r="N18" s="1742"/>
      <c r="O18" s="1742"/>
      <c r="P18" s="1823"/>
    </row>
    <row r="19" spans="1:16" ht="12.75">
      <c r="A19" s="1816" t="s">
        <v>1389</v>
      </c>
      <c r="B19" s="1649"/>
      <c r="C19" s="1649"/>
      <c r="D19" s="1416"/>
      <c r="E19" s="1416"/>
      <c r="F19" s="1416"/>
      <c r="G19" s="1416"/>
      <c r="H19" s="1416"/>
      <c r="I19" s="1416"/>
      <c r="J19" s="1416"/>
      <c r="K19" s="1416"/>
      <c r="L19" s="1416"/>
      <c r="M19" s="1649"/>
      <c r="N19" s="1649"/>
      <c r="O19" s="1649"/>
      <c r="P19" s="1823"/>
    </row>
    <row r="20" spans="1:16" ht="12.75">
      <c r="A20" s="1813">
        <v>131795</v>
      </c>
      <c r="B20" s="1649" t="s">
        <v>1418</v>
      </c>
      <c r="C20" s="1649"/>
      <c r="D20" s="1416">
        <v>4358955</v>
      </c>
      <c r="E20" s="1416">
        <v>4358955</v>
      </c>
      <c r="F20" s="1416">
        <v>0</v>
      </c>
      <c r="G20" s="1416"/>
      <c r="H20" s="1416"/>
      <c r="I20" s="1416"/>
      <c r="J20" s="1416">
        <v>4358955</v>
      </c>
      <c r="K20" s="1416">
        <v>4358955</v>
      </c>
      <c r="L20" s="1416">
        <v>0</v>
      </c>
      <c r="M20" s="1649"/>
      <c r="N20" s="1649"/>
      <c r="O20" s="1649"/>
      <c r="P20" s="1823"/>
    </row>
    <row r="21" spans="1:16" ht="13.5" thickBot="1">
      <c r="A21" s="1772"/>
      <c r="B21" s="1772" t="s">
        <v>1158</v>
      </c>
      <c r="C21" s="1772"/>
      <c r="D21" s="1400">
        <f aca="true" t="shared" si="2" ref="D21:O21">SUM(D20:D20)</f>
        <v>4358955</v>
      </c>
      <c r="E21" s="1400">
        <f t="shared" si="2"/>
        <v>4358955</v>
      </c>
      <c r="F21" s="1400">
        <f t="shared" si="2"/>
        <v>0</v>
      </c>
      <c r="G21" s="1400">
        <f t="shared" si="2"/>
        <v>0</v>
      </c>
      <c r="H21" s="1400">
        <f t="shared" si="2"/>
        <v>0</v>
      </c>
      <c r="I21" s="1400">
        <f t="shared" si="2"/>
        <v>0</v>
      </c>
      <c r="J21" s="1400">
        <f t="shared" si="2"/>
        <v>4358955</v>
      </c>
      <c r="K21" s="1400">
        <f t="shared" si="2"/>
        <v>4358955</v>
      </c>
      <c r="L21" s="1400">
        <f t="shared" si="2"/>
        <v>0</v>
      </c>
      <c r="M21" s="1400">
        <f t="shared" si="2"/>
        <v>0</v>
      </c>
      <c r="N21" s="1400">
        <f t="shared" si="2"/>
        <v>0</v>
      </c>
      <c r="O21" s="1400">
        <f t="shared" si="2"/>
        <v>0</v>
      </c>
      <c r="P21" s="1418"/>
    </row>
    <row r="22" spans="1:16" ht="13.5" thickBot="1">
      <c r="A22" s="1403">
        <v>131</v>
      </c>
      <c r="B22" s="1404" t="s">
        <v>1392</v>
      </c>
      <c r="C22" s="1404"/>
      <c r="D22" s="1405">
        <f aca="true" t="shared" si="3" ref="D22:O22">SUM(D11+D17+D21)</f>
        <v>12146553</v>
      </c>
      <c r="E22" s="1405">
        <f t="shared" si="3"/>
        <v>9183524</v>
      </c>
      <c r="F22" s="1405">
        <f t="shared" si="3"/>
        <v>2963029</v>
      </c>
      <c r="G22" s="1405">
        <f t="shared" si="3"/>
        <v>0</v>
      </c>
      <c r="H22" s="1405">
        <f t="shared" si="3"/>
        <v>0</v>
      </c>
      <c r="I22" s="1405">
        <f t="shared" si="3"/>
        <v>0</v>
      </c>
      <c r="J22" s="1405">
        <f t="shared" si="3"/>
        <v>12146553</v>
      </c>
      <c r="K22" s="1405">
        <f t="shared" si="3"/>
        <v>9183524</v>
      </c>
      <c r="L22" s="1405">
        <f t="shared" si="3"/>
        <v>2963029</v>
      </c>
      <c r="M22" s="1405">
        <f t="shared" si="3"/>
        <v>0</v>
      </c>
      <c r="N22" s="1405">
        <f t="shared" si="3"/>
        <v>0</v>
      </c>
      <c r="O22" s="1405">
        <f t="shared" si="3"/>
        <v>0</v>
      </c>
      <c r="P22" s="1418"/>
    </row>
    <row r="23" spans="1:15" ht="12.75">
      <c r="A23" s="1821">
        <v>13</v>
      </c>
      <c r="B23" s="1548" t="s">
        <v>1397</v>
      </c>
      <c r="C23" s="1742">
        <v>2963</v>
      </c>
      <c r="D23" s="1742">
        <f>SUM(D11+D17+D21)</f>
        <v>12146553</v>
      </c>
      <c r="E23" s="1742">
        <f>SUM(E22)</f>
        <v>9183524</v>
      </c>
      <c r="F23" s="1742">
        <f aca="true" t="shared" si="4" ref="F23:O23">SUM(F22)</f>
        <v>2963029</v>
      </c>
      <c r="G23" s="1742">
        <f t="shared" si="4"/>
        <v>0</v>
      </c>
      <c r="H23" s="1742">
        <f t="shared" si="4"/>
        <v>0</v>
      </c>
      <c r="I23" s="1742">
        <f t="shared" si="4"/>
        <v>0</v>
      </c>
      <c r="J23" s="1742">
        <f t="shared" si="4"/>
        <v>12146553</v>
      </c>
      <c r="K23" s="1742">
        <f t="shared" si="4"/>
        <v>9183524</v>
      </c>
      <c r="L23" s="1742">
        <f t="shared" si="4"/>
        <v>2963029</v>
      </c>
      <c r="M23" s="1742">
        <f t="shared" si="4"/>
        <v>0</v>
      </c>
      <c r="N23" s="1742">
        <f t="shared" si="4"/>
        <v>0</v>
      </c>
      <c r="O23" s="1742">
        <f t="shared" si="4"/>
        <v>0</v>
      </c>
    </row>
    <row r="24" spans="1:15" ht="12.75">
      <c r="A24" s="1821"/>
      <c r="B24" s="1548"/>
      <c r="C24" s="1742"/>
      <c r="D24" s="1742"/>
      <c r="E24" s="1742"/>
      <c r="F24" s="1742"/>
      <c r="G24" s="1742"/>
      <c r="H24" s="1742"/>
      <c r="I24" s="1742"/>
      <c r="J24" s="1742"/>
      <c r="K24" s="1742"/>
      <c r="L24" s="1742"/>
      <c r="M24" s="1742"/>
      <c r="N24" s="1742"/>
      <c r="O24" s="1742"/>
    </row>
    <row r="25" spans="1:15" ht="12.75">
      <c r="A25" s="1772"/>
      <c r="B25" s="1772" t="s">
        <v>1400</v>
      </c>
      <c r="C25" s="1400">
        <f>SUM(C23:C24)</f>
        <v>2963</v>
      </c>
      <c r="D25" s="1400">
        <f>SUM(D23)</f>
        <v>12146553</v>
      </c>
      <c r="E25" s="1400">
        <f aca="true" t="shared" si="5" ref="E25:O25">SUM(E23)</f>
        <v>9183524</v>
      </c>
      <c r="F25" s="1400">
        <f t="shared" si="5"/>
        <v>2963029</v>
      </c>
      <c r="G25" s="1400">
        <f t="shared" si="5"/>
        <v>0</v>
      </c>
      <c r="H25" s="1400">
        <f t="shared" si="5"/>
        <v>0</v>
      </c>
      <c r="I25" s="1400">
        <f t="shared" si="5"/>
        <v>0</v>
      </c>
      <c r="J25" s="1400">
        <f t="shared" si="5"/>
        <v>12146553</v>
      </c>
      <c r="K25" s="1400">
        <f t="shared" si="5"/>
        <v>9183524</v>
      </c>
      <c r="L25" s="1400">
        <f t="shared" si="5"/>
        <v>2963029</v>
      </c>
      <c r="M25" s="1400">
        <f t="shared" si="5"/>
        <v>0</v>
      </c>
      <c r="N25" s="1400">
        <f t="shared" si="5"/>
        <v>0</v>
      </c>
      <c r="O25" s="1400">
        <f t="shared" si="5"/>
        <v>0</v>
      </c>
    </row>
    <row r="28" ht="12.75">
      <c r="E28" s="338"/>
    </row>
    <row r="29" ht="12.75">
      <c r="E29" s="338"/>
    </row>
    <row r="30" spans="5:9" ht="12.75">
      <c r="E30" s="338"/>
      <c r="I30" s="338"/>
    </row>
  </sheetData>
  <sheetProtection/>
  <mergeCells count="6">
    <mergeCell ref="A1:F1"/>
    <mergeCell ref="A3:O3"/>
    <mergeCell ref="D5:F5"/>
    <mergeCell ref="G5:I5"/>
    <mergeCell ref="J5:L5"/>
    <mergeCell ref="M5:O5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5.421875" style="0" customWidth="1"/>
    <col min="2" max="2" width="33.00390625" style="0" customWidth="1"/>
    <col min="3" max="3" width="11.421875" style="0" customWidth="1"/>
    <col min="4" max="4" width="10.140625" style="0" customWidth="1"/>
    <col min="5" max="5" width="11.28125" style="0" customWidth="1"/>
    <col min="6" max="6" width="12.28125" style="0" customWidth="1"/>
    <col min="7" max="7" width="10.28125" style="0" customWidth="1"/>
    <col min="8" max="8" width="11.00390625" style="0" customWidth="1"/>
    <col min="9" max="9" width="10.421875" style="0" customWidth="1"/>
    <col min="10" max="10" width="11.421875" style="0" customWidth="1"/>
    <col min="11" max="11" width="11.57421875" style="0" bestFit="1" customWidth="1"/>
    <col min="12" max="12" width="11.28125" style="0" customWidth="1"/>
    <col min="13" max="13" width="10.421875" style="0" bestFit="1" customWidth="1"/>
    <col min="14" max="14" width="12.140625" style="0" customWidth="1"/>
  </cols>
  <sheetData>
    <row r="1" spans="1:7" ht="12.75">
      <c r="A1" s="1928" t="s">
        <v>962</v>
      </c>
      <c r="B1" s="1928"/>
      <c r="C1" s="1928"/>
      <c r="D1" s="1928"/>
      <c r="E1" s="1928"/>
      <c r="F1" s="1928"/>
      <c r="G1" s="1928"/>
    </row>
    <row r="2" spans="5:6" ht="12.75">
      <c r="E2" s="1824" t="s">
        <v>1419</v>
      </c>
      <c r="F2" s="1418" t="s">
        <v>1191</v>
      </c>
    </row>
    <row r="3" spans="1:14" ht="12.75">
      <c r="A3" s="1983" t="s">
        <v>1420</v>
      </c>
      <c r="B3" s="1983"/>
      <c r="C3" s="1983"/>
      <c r="D3" s="1983"/>
      <c r="E3" s="1983"/>
      <c r="F3" s="1983"/>
      <c r="G3" s="1983"/>
      <c r="H3" s="1983"/>
      <c r="I3" s="1983"/>
      <c r="J3" s="1983"/>
      <c r="K3" s="1983"/>
      <c r="L3" s="1983"/>
      <c r="M3" s="1983"/>
      <c r="N3" s="1983"/>
    </row>
    <row r="5" spans="1:3" ht="12.75">
      <c r="A5" s="1392"/>
      <c r="B5" s="1392"/>
      <c r="C5" s="1392"/>
    </row>
    <row r="6" spans="1:14" ht="13.5" thickBot="1">
      <c r="A6" s="1392"/>
      <c r="B6" s="1392"/>
      <c r="C6" s="2015" t="s">
        <v>1322</v>
      </c>
      <c r="D6" s="2015"/>
      <c r="E6" s="2015"/>
      <c r="F6" s="1986" t="s">
        <v>1323</v>
      </c>
      <c r="G6" s="1986"/>
      <c r="H6" s="1986"/>
      <c r="I6" s="1986" t="s">
        <v>1324</v>
      </c>
      <c r="J6" s="1986"/>
      <c r="K6" s="1986"/>
      <c r="L6" s="1986" t="s">
        <v>1325</v>
      </c>
      <c r="M6" s="1986"/>
      <c r="N6" s="1986"/>
    </row>
    <row r="7" spans="1:15" ht="26.25" thickBot="1">
      <c r="A7" s="1694" t="s">
        <v>1326</v>
      </c>
      <c r="B7" s="1697" t="s">
        <v>1327</v>
      </c>
      <c r="C7" s="1697" t="s">
        <v>1329</v>
      </c>
      <c r="D7" s="1697" t="s">
        <v>1360</v>
      </c>
      <c r="E7" s="1697" t="s">
        <v>1331</v>
      </c>
      <c r="F7" s="1697" t="s">
        <v>1329</v>
      </c>
      <c r="G7" s="1697" t="s">
        <v>1360</v>
      </c>
      <c r="H7" s="1697" t="s">
        <v>1331</v>
      </c>
      <c r="I7" s="1697" t="s">
        <v>1329</v>
      </c>
      <c r="J7" s="1697" t="s">
        <v>1360</v>
      </c>
      <c r="K7" s="1697" t="s">
        <v>1331</v>
      </c>
      <c r="L7" s="1697" t="s">
        <v>1329</v>
      </c>
      <c r="M7" s="1697" t="s">
        <v>1330</v>
      </c>
      <c r="N7" s="1698" t="s">
        <v>1331</v>
      </c>
      <c r="O7" s="105"/>
    </row>
    <row r="8" spans="1:15" ht="12.75">
      <c r="A8" s="1814"/>
      <c r="B8" s="1814"/>
      <c r="C8" s="1399"/>
      <c r="D8" s="1399"/>
      <c r="E8" s="1399"/>
      <c r="F8" s="1399"/>
      <c r="G8" s="1399"/>
      <c r="H8" s="1399"/>
      <c r="I8" s="1399"/>
      <c r="J8" s="1399"/>
      <c r="K8" s="1399"/>
      <c r="L8" s="1814"/>
      <c r="M8" s="1814"/>
      <c r="N8" s="1814"/>
      <c r="O8" s="1418"/>
    </row>
    <row r="9" spans="1:14" ht="12.75">
      <c r="A9" s="1548" t="s">
        <v>1421</v>
      </c>
      <c r="B9" s="1548"/>
      <c r="C9" s="1548"/>
      <c r="D9" s="1548"/>
      <c r="E9" s="1548"/>
      <c r="F9" s="1548"/>
      <c r="G9" s="1548"/>
      <c r="H9" s="1548"/>
      <c r="I9" s="1548"/>
      <c r="J9" s="1548"/>
      <c r="K9" s="1548"/>
      <c r="L9" s="1548"/>
      <c r="M9" s="1548"/>
      <c r="N9" s="1548"/>
    </row>
    <row r="10" spans="1:15" ht="12.75">
      <c r="A10" s="1813">
        <v>12121</v>
      </c>
      <c r="B10" s="1649" t="s">
        <v>1422</v>
      </c>
      <c r="C10" s="1416">
        <v>13411941</v>
      </c>
      <c r="D10" s="1416">
        <v>0</v>
      </c>
      <c r="E10" s="1416">
        <v>13411941</v>
      </c>
      <c r="F10" s="1416">
        <v>13411941</v>
      </c>
      <c r="G10" s="1416">
        <v>0</v>
      </c>
      <c r="H10" s="1416">
        <v>13411941</v>
      </c>
      <c r="I10" s="1416"/>
      <c r="J10" s="1416"/>
      <c r="K10" s="1416"/>
      <c r="L10" s="1649"/>
      <c r="M10" s="1649"/>
      <c r="N10" s="1649"/>
      <c r="O10" s="1823"/>
    </row>
    <row r="11" spans="1:15" ht="13.5" thickBot="1">
      <c r="A11" s="1772"/>
      <c r="B11" s="1772" t="s">
        <v>1158</v>
      </c>
      <c r="C11" s="1400">
        <f aca="true" t="shared" si="0" ref="C11:N11">SUM(C10:C10)</f>
        <v>13411941</v>
      </c>
      <c r="D11" s="1400">
        <f t="shared" si="0"/>
        <v>0</v>
      </c>
      <c r="E11" s="1400">
        <f t="shared" si="0"/>
        <v>13411941</v>
      </c>
      <c r="F11" s="1400">
        <f t="shared" si="0"/>
        <v>13411941</v>
      </c>
      <c r="G11" s="1400">
        <f t="shared" si="0"/>
        <v>0</v>
      </c>
      <c r="H11" s="1400">
        <f t="shared" si="0"/>
        <v>13411941</v>
      </c>
      <c r="I11" s="1400">
        <f t="shared" si="0"/>
        <v>0</v>
      </c>
      <c r="J11" s="1400">
        <f t="shared" si="0"/>
        <v>0</v>
      </c>
      <c r="K11" s="1400">
        <f t="shared" si="0"/>
        <v>0</v>
      </c>
      <c r="L11" s="1400">
        <f t="shared" si="0"/>
        <v>0</v>
      </c>
      <c r="M11" s="1400">
        <f t="shared" si="0"/>
        <v>0</v>
      </c>
      <c r="N11" s="1400">
        <f t="shared" si="0"/>
        <v>0</v>
      </c>
      <c r="O11" s="1418"/>
    </row>
    <row r="12" spans="1:15" ht="13.5" thickBot="1">
      <c r="A12" s="1403">
        <v>12</v>
      </c>
      <c r="B12" s="1404" t="s">
        <v>1336</v>
      </c>
      <c r="C12" s="1405">
        <f>SUM(C11)</f>
        <v>13411941</v>
      </c>
      <c r="D12" s="1405">
        <f aca="true" t="shared" si="1" ref="D12:N12">SUM(D11)</f>
        <v>0</v>
      </c>
      <c r="E12" s="1405">
        <f t="shared" si="1"/>
        <v>13411941</v>
      </c>
      <c r="F12" s="1405">
        <f t="shared" si="1"/>
        <v>13411941</v>
      </c>
      <c r="G12" s="1405">
        <f t="shared" si="1"/>
        <v>0</v>
      </c>
      <c r="H12" s="1405">
        <f t="shared" si="1"/>
        <v>13411941</v>
      </c>
      <c r="I12" s="1405">
        <f t="shared" si="1"/>
        <v>0</v>
      </c>
      <c r="J12" s="1405">
        <f t="shared" si="1"/>
        <v>0</v>
      </c>
      <c r="K12" s="1405">
        <f t="shared" si="1"/>
        <v>0</v>
      </c>
      <c r="L12" s="1405">
        <f t="shared" si="1"/>
        <v>0</v>
      </c>
      <c r="M12" s="1405">
        <f t="shared" si="1"/>
        <v>0</v>
      </c>
      <c r="N12" s="1405">
        <f t="shared" si="1"/>
        <v>0</v>
      </c>
      <c r="O12" s="1418"/>
    </row>
    <row r="13" spans="1:14" ht="12.75">
      <c r="A13" s="1548"/>
      <c r="B13" s="1548"/>
      <c r="C13" s="928"/>
      <c r="D13" s="928"/>
      <c r="E13" s="928"/>
      <c r="F13" s="928"/>
      <c r="G13" s="928"/>
      <c r="H13" s="928"/>
      <c r="I13" s="928"/>
      <c r="J13" s="928"/>
      <c r="K13" s="928"/>
      <c r="L13" s="928"/>
      <c r="M13" s="928"/>
      <c r="N13" s="928"/>
    </row>
    <row r="14" spans="1:14" ht="12.75">
      <c r="A14" s="1548" t="s">
        <v>1423</v>
      </c>
      <c r="B14" s="1548"/>
      <c r="C14" s="1548"/>
      <c r="D14" s="1548"/>
      <c r="E14" s="1548"/>
      <c r="F14" s="1548"/>
      <c r="G14" s="1548"/>
      <c r="H14" s="1548"/>
      <c r="I14" s="1548"/>
      <c r="J14" s="1548"/>
      <c r="K14" s="1548"/>
      <c r="L14" s="1548"/>
      <c r="M14" s="1548"/>
      <c r="N14" s="1548"/>
    </row>
    <row r="15" spans="1:15" ht="12.75">
      <c r="A15" s="1813">
        <v>13114</v>
      </c>
      <c r="B15" s="1649" t="s">
        <v>1424</v>
      </c>
      <c r="C15" s="1416">
        <v>4686017</v>
      </c>
      <c r="D15" s="1416"/>
      <c r="E15" s="1416">
        <v>4686017</v>
      </c>
      <c r="F15" s="1416">
        <v>4686017</v>
      </c>
      <c r="G15" s="1416"/>
      <c r="H15" s="1416">
        <v>4686017</v>
      </c>
      <c r="I15" s="1416"/>
      <c r="J15" s="1416"/>
      <c r="K15" s="1416"/>
      <c r="L15" s="1649"/>
      <c r="M15" s="1649"/>
      <c r="N15" s="1649"/>
      <c r="O15" s="1823"/>
    </row>
    <row r="16" spans="1:15" ht="12.75">
      <c r="A16" s="1772"/>
      <c r="B16" s="1772" t="s">
        <v>1158</v>
      </c>
      <c r="C16" s="1400">
        <f aca="true" t="shared" si="2" ref="C16:N16">SUM(C15:C15)</f>
        <v>4686017</v>
      </c>
      <c r="D16" s="1400">
        <f t="shared" si="2"/>
        <v>0</v>
      </c>
      <c r="E16" s="1400">
        <f t="shared" si="2"/>
        <v>4686017</v>
      </c>
      <c r="F16" s="1400">
        <f t="shared" si="2"/>
        <v>4686017</v>
      </c>
      <c r="G16" s="1400">
        <f t="shared" si="2"/>
        <v>0</v>
      </c>
      <c r="H16" s="1400">
        <f t="shared" si="2"/>
        <v>4686017</v>
      </c>
      <c r="I16" s="1400">
        <f t="shared" si="2"/>
        <v>0</v>
      </c>
      <c r="J16" s="1400">
        <f t="shared" si="2"/>
        <v>0</v>
      </c>
      <c r="K16" s="1400">
        <f t="shared" si="2"/>
        <v>0</v>
      </c>
      <c r="L16" s="1400">
        <f t="shared" si="2"/>
        <v>0</v>
      </c>
      <c r="M16" s="1400">
        <f t="shared" si="2"/>
        <v>0</v>
      </c>
      <c r="N16" s="1400">
        <f t="shared" si="2"/>
        <v>0</v>
      </c>
      <c r="O16" s="1418"/>
    </row>
    <row r="17" spans="1:14" ht="12.75">
      <c r="A17" s="1548" t="s">
        <v>1425</v>
      </c>
      <c r="B17" s="1548" t="s">
        <v>1426</v>
      </c>
      <c r="C17" s="928"/>
      <c r="D17" s="928"/>
      <c r="E17" s="1815"/>
      <c r="F17" s="928"/>
      <c r="G17" s="928"/>
      <c r="H17" s="928"/>
      <c r="I17" s="928"/>
      <c r="J17" s="928"/>
      <c r="K17" s="928"/>
      <c r="L17" s="928"/>
      <c r="M17" s="928"/>
      <c r="N17" s="928"/>
    </row>
    <row r="18" spans="1:15" ht="12.75">
      <c r="A18" s="1813">
        <v>131191</v>
      </c>
      <c r="B18" s="1649" t="s">
        <v>1427</v>
      </c>
      <c r="C18" s="1416">
        <v>698201</v>
      </c>
      <c r="D18" s="1416">
        <v>698201</v>
      </c>
      <c r="E18" s="1416"/>
      <c r="F18" s="1416"/>
      <c r="G18" s="1416"/>
      <c r="H18" s="1416"/>
      <c r="I18" s="1416">
        <v>698201</v>
      </c>
      <c r="J18" s="1416">
        <v>698201</v>
      </c>
      <c r="K18" s="1416"/>
      <c r="L18" s="1649"/>
      <c r="M18" s="1649"/>
      <c r="N18" s="1649"/>
      <c r="O18" s="1823"/>
    </row>
    <row r="19" spans="1:15" ht="12.75">
      <c r="A19" s="1813">
        <v>131192</v>
      </c>
      <c r="B19" s="1649" t="s">
        <v>1427</v>
      </c>
      <c r="C19" s="1416">
        <v>321626</v>
      </c>
      <c r="D19" s="1416">
        <v>321626</v>
      </c>
      <c r="E19" s="1416"/>
      <c r="F19" s="1416"/>
      <c r="G19" s="1416"/>
      <c r="H19" s="1416"/>
      <c r="I19" s="1416">
        <v>321626</v>
      </c>
      <c r="J19" s="1416">
        <v>321626</v>
      </c>
      <c r="K19" s="1416"/>
      <c r="L19" s="1649"/>
      <c r="M19" s="1649"/>
      <c r="N19" s="1649"/>
      <c r="O19" s="1823"/>
    </row>
    <row r="20" spans="1:15" ht="12.75">
      <c r="A20" s="1813"/>
      <c r="B20" s="1548" t="s">
        <v>1158</v>
      </c>
      <c r="C20" s="1742">
        <f>SUM(C18:C19)</f>
        <v>1019827</v>
      </c>
      <c r="D20" s="1742">
        <f aca="true" t="shared" si="3" ref="D20:I20">SUM(D18:D19)</f>
        <v>1019827</v>
      </c>
      <c r="E20" s="1742">
        <f t="shared" si="3"/>
        <v>0</v>
      </c>
      <c r="F20" s="1742">
        <f t="shared" si="3"/>
        <v>0</v>
      </c>
      <c r="G20" s="1742">
        <f t="shared" si="3"/>
        <v>0</v>
      </c>
      <c r="H20" s="1742">
        <f t="shared" si="3"/>
        <v>0</v>
      </c>
      <c r="I20" s="1742">
        <f t="shared" si="3"/>
        <v>1019827</v>
      </c>
      <c r="J20" s="1742">
        <f>SUM(J18:J19)</f>
        <v>1019827</v>
      </c>
      <c r="K20" s="1742">
        <f>SUM(K18:K19)</f>
        <v>0</v>
      </c>
      <c r="L20" s="1742">
        <f>SUM(L18:L19)</f>
        <v>0</v>
      </c>
      <c r="M20" s="1742">
        <f>SUM(M18:M19)</f>
        <v>0</v>
      </c>
      <c r="N20" s="1742">
        <f>SUM(N18:N19)</f>
        <v>0</v>
      </c>
      <c r="O20" s="1823"/>
    </row>
    <row r="21" spans="1:15" ht="12.75">
      <c r="A21" s="1825">
        <v>13</v>
      </c>
      <c r="B21" s="1548" t="s">
        <v>1158</v>
      </c>
      <c r="C21" s="1742">
        <f>SUM(C16+C20)</f>
        <v>5705844</v>
      </c>
      <c r="D21" s="1742">
        <f aca="true" t="shared" si="4" ref="D21:N21">SUM(D16+D20)</f>
        <v>1019827</v>
      </c>
      <c r="E21" s="1742">
        <f t="shared" si="4"/>
        <v>4686017</v>
      </c>
      <c r="F21" s="1742">
        <f t="shared" si="4"/>
        <v>4686017</v>
      </c>
      <c r="G21" s="1742">
        <f t="shared" si="4"/>
        <v>0</v>
      </c>
      <c r="H21" s="1742">
        <f t="shared" si="4"/>
        <v>4686017</v>
      </c>
      <c r="I21" s="1742">
        <f t="shared" si="4"/>
        <v>1019827</v>
      </c>
      <c r="J21" s="1742">
        <f t="shared" si="4"/>
        <v>1019827</v>
      </c>
      <c r="K21" s="1742">
        <f t="shared" si="4"/>
        <v>0</v>
      </c>
      <c r="L21" s="1742">
        <f t="shared" si="4"/>
        <v>0</v>
      </c>
      <c r="M21" s="1742">
        <f t="shared" si="4"/>
        <v>0</v>
      </c>
      <c r="N21" s="1742">
        <f t="shared" si="4"/>
        <v>0</v>
      </c>
      <c r="O21" s="1823"/>
    </row>
    <row r="22" spans="1:15" ht="12.75">
      <c r="A22" s="1813"/>
      <c r="B22" s="1548"/>
      <c r="C22" s="1742"/>
      <c r="D22" s="1742"/>
      <c r="E22" s="1742"/>
      <c r="F22" s="1742"/>
      <c r="G22" s="1742"/>
      <c r="H22" s="1742"/>
      <c r="I22" s="1742"/>
      <c r="J22" s="1742"/>
      <c r="K22" s="1742"/>
      <c r="L22" s="1742"/>
      <c r="M22" s="1742"/>
      <c r="N22" s="1742"/>
      <c r="O22" s="1823"/>
    </row>
    <row r="23" spans="1:15" ht="12.75">
      <c r="A23" s="1816" t="s">
        <v>1428</v>
      </c>
      <c r="B23" s="1649"/>
      <c r="C23" s="1416"/>
      <c r="D23" s="1416"/>
      <c r="E23" s="1416"/>
      <c r="F23" s="1416"/>
      <c r="G23" s="1416"/>
      <c r="H23" s="1416"/>
      <c r="I23" s="1416"/>
      <c r="J23" s="1416"/>
      <c r="K23" s="1416"/>
      <c r="L23" s="1649"/>
      <c r="M23" s="1649"/>
      <c r="N23" s="1649"/>
      <c r="O23" s="1823"/>
    </row>
    <row r="24" spans="1:15" ht="12.75">
      <c r="A24" s="1813">
        <v>16123</v>
      </c>
      <c r="B24" s="1649" t="s">
        <v>1429</v>
      </c>
      <c r="C24" s="1416">
        <v>125656278</v>
      </c>
      <c r="D24" s="1416">
        <v>44912482</v>
      </c>
      <c r="E24" s="1416">
        <v>80743796</v>
      </c>
      <c r="F24" s="1416">
        <v>125656278</v>
      </c>
      <c r="G24" s="1416">
        <v>44912482</v>
      </c>
      <c r="H24" s="1416">
        <v>80743796</v>
      </c>
      <c r="I24" s="1416"/>
      <c r="J24" s="1416"/>
      <c r="K24" s="1416"/>
      <c r="L24" s="1649"/>
      <c r="M24" s="1649"/>
      <c r="N24" s="1649"/>
      <c r="O24" s="1823"/>
    </row>
    <row r="25" spans="1:15" ht="12.75">
      <c r="A25" s="1813">
        <v>16124</v>
      </c>
      <c r="B25" s="1649" t="s">
        <v>1430</v>
      </c>
      <c r="C25" s="1416">
        <v>407752</v>
      </c>
      <c r="D25" s="1416">
        <v>185754</v>
      </c>
      <c r="E25" s="1416">
        <v>221998</v>
      </c>
      <c r="F25" s="1416">
        <v>407752</v>
      </c>
      <c r="G25" s="1416">
        <v>185754</v>
      </c>
      <c r="H25" s="1416">
        <v>221998</v>
      </c>
      <c r="I25" s="1416"/>
      <c r="J25" s="1416"/>
      <c r="K25" s="1416"/>
      <c r="L25" s="1649"/>
      <c r="M25" s="1649"/>
      <c r="N25" s="1649"/>
      <c r="O25" s="1823"/>
    </row>
    <row r="26" spans="1:15" ht="12.75">
      <c r="A26" s="1813">
        <v>161294</v>
      </c>
      <c r="B26" s="1649" t="s">
        <v>1431</v>
      </c>
      <c r="C26" s="1416">
        <v>584500</v>
      </c>
      <c r="D26" s="1416">
        <v>584500</v>
      </c>
      <c r="E26" s="1416">
        <v>0</v>
      </c>
      <c r="F26" s="1416">
        <v>584500</v>
      </c>
      <c r="G26" s="1416">
        <v>584500</v>
      </c>
      <c r="H26" s="1416">
        <v>0</v>
      </c>
      <c r="I26" s="1416"/>
      <c r="J26" s="1416"/>
      <c r="K26" s="1416"/>
      <c r="L26" s="1649"/>
      <c r="M26" s="1649"/>
      <c r="N26" s="1649"/>
      <c r="O26" s="1823"/>
    </row>
    <row r="27" spans="1:15" ht="13.5" thickBot="1">
      <c r="A27" s="1813"/>
      <c r="B27" s="1772"/>
      <c r="C27" s="1416"/>
      <c r="D27" s="1416"/>
      <c r="E27" s="1416"/>
      <c r="F27" s="1416"/>
      <c r="G27" s="1416"/>
      <c r="H27" s="1416"/>
      <c r="I27" s="1416"/>
      <c r="J27" s="1416"/>
      <c r="K27" s="1416"/>
      <c r="L27" s="1649"/>
      <c r="M27" s="1649"/>
      <c r="N27" s="1649"/>
      <c r="O27" s="1823"/>
    </row>
    <row r="28" spans="1:15" ht="13.5" thickBot="1">
      <c r="A28" s="1772"/>
      <c r="B28" s="1404" t="s">
        <v>1158</v>
      </c>
      <c r="C28" s="1400">
        <f>SUM(C24:C27)</f>
        <v>126648530</v>
      </c>
      <c r="D28" s="1400">
        <f aca="true" t="shared" si="5" ref="D28:N28">SUM(D24:D27)</f>
        <v>45682736</v>
      </c>
      <c r="E28" s="1400">
        <f t="shared" si="5"/>
        <v>80965794</v>
      </c>
      <c r="F28" s="1400">
        <f t="shared" si="5"/>
        <v>126648530</v>
      </c>
      <c r="G28" s="1400">
        <f t="shared" si="5"/>
        <v>45682736</v>
      </c>
      <c r="H28" s="1400">
        <f t="shared" si="5"/>
        <v>80965794</v>
      </c>
      <c r="I28" s="1400">
        <f t="shared" si="5"/>
        <v>0</v>
      </c>
      <c r="J28" s="1400">
        <f t="shared" si="5"/>
        <v>0</v>
      </c>
      <c r="K28" s="1400">
        <f t="shared" si="5"/>
        <v>0</v>
      </c>
      <c r="L28" s="1400">
        <f t="shared" si="5"/>
        <v>0</v>
      </c>
      <c r="M28" s="1400">
        <f t="shared" si="5"/>
        <v>0</v>
      </c>
      <c r="N28" s="1400">
        <f t="shared" si="5"/>
        <v>0</v>
      </c>
      <c r="O28" s="1418"/>
    </row>
    <row r="29" spans="1:15" ht="13.5" thickBot="1">
      <c r="A29" s="1403">
        <v>16</v>
      </c>
      <c r="B29" s="1817"/>
      <c r="C29" s="1405">
        <f>SUM(C28)</f>
        <v>126648530</v>
      </c>
      <c r="D29" s="1405">
        <f aca="true" t="shared" si="6" ref="D29:N29">SUM(D28)</f>
        <v>45682736</v>
      </c>
      <c r="E29" s="1405">
        <f t="shared" si="6"/>
        <v>80965794</v>
      </c>
      <c r="F29" s="1405">
        <f t="shared" si="6"/>
        <v>126648530</v>
      </c>
      <c r="G29" s="1405">
        <f t="shared" si="6"/>
        <v>45682736</v>
      </c>
      <c r="H29" s="1405">
        <f t="shared" si="6"/>
        <v>80965794</v>
      </c>
      <c r="I29" s="1405">
        <f t="shared" si="6"/>
        <v>0</v>
      </c>
      <c r="J29" s="1405">
        <f t="shared" si="6"/>
        <v>0</v>
      </c>
      <c r="K29" s="1405">
        <f t="shared" si="6"/>
        <v>0</v>
      </c>
      <c r="L29" s="1405">
        <f t="shared" si="6"/>
        <v>0</v>
      </c>
      <c r="M29" s="1405">
        <f t="shared" si="6"/>
        <v>0</v>
      </c>
      <c r="N29" s="1405">
        <f t="shared" si="6"/>
        <v>0</v>
      </c>
      <c r="O29" s="1418"/>
    </row>
    <row r="30" spans="1:14" ht="13.5" thickBot="1">
      <c r="A30" s="1817"/>
      <c r="B30" s="1404"/>
      <c r="C30" s="1402"/>
      <c r="D30" s="1402"/>
      <c r="E30" s="1402"/>
      <c r="F30" s="1402"/>
      <c r="G30" s="1402"/>
      <c r="H30" s="1402"/>
      <c r="I30" s="1402"/>
      <c r="J30" s="1402"/>
      <c r="K30" s="1402"/>
      <c r="L30" s="1817"/>
      <c r="M30" s="1817"/>
      <c r="N30" s="1817"/>
    </row>
    <row r="31" spans="1:14" ht="13.5" thickBot="1">
      <c r="A31" s="1403"/>
      <c r="B31" s="1418" t="s">
        <v>1400</v>
      </c>
      <c r="C31" s="1405">
        <f aca="true" t="shared" si="7" ref="C31:N31">SUM(C12+C21+C29)</f>
        <v>145766315</v>
      </c>
      <c r="D31" s="1405">
        <f t="shared" si="7"/>
        <v>46702563</v>
      </c>
      <c r="E31" s="1405">
        <f t="shared" si="7"/>
        <v>99063752</v>
      </c>
      <c r="F31" s="1405">
        <f t="shared" si="7"/>
        <v>144746488</v>
      </c>
      <c r="G31" s="1405">
        <f t="shared" si="7"/>
        <v>45682736</v>
      </c>
      <c r="H31" s="1405">
        <f t="shared" si="7"/>
        <v>99063752</v>
      </c>
      <c r="I31" s="1405">
        <f t="shared" si="7"/>
        <v>1019827</v>
      </c>
      <c r="J31" s="1405">
        <f t="shared" si="7"/>
        <v>1019827</v>
      </c>
      <c r="K31" s="1405">
        <f t="shared" si="7"/>
        <v>0</v>
      </c>
      <c r="L31" s="1405">
        <f t="shared" si="7"/>
        <v>0</v>
      </c>
      <c r="M31" s="1405">
        <f t="shared" si="7"/>
        <v>0</v>
      </c>
      <c r="N31" s="1405">
        <f t="shared" si="7"/>
        <v>0</v>
      </c>
    </row>
    <row r="32" spans="3:5" ht="12.75">
      <c r="C32" s="338"/>
      <c r="D32" s="338"/>
      <c r="E32" s="338"/>
    </row>
    <row r="33" spans="3:5" ht="12.75">
      <c r="C33" s="338"/>
      <c r="D33" s="338"/>
      <c r="E33" s="338"/>
    </row>
    <row r="34" ht="12.75">
      <c r="E34" s="338"/>
    </row>
    <row r="35" ht="12.75">
      <c r="E35" s="338"/>
    </row>
    <row r="36" ht="12.75">
      <c r="E36" s="338"/>
    </row>
  </sheetData>
  <sheetProtection/>
  <mergeCells count="6">
    <mergeCell ref="A1:G1"/>
    <mergeCell ref="A3:N3"/>
    <mergeCell ref="C6:E6"/>
    <mergeCell ref="F6:H6"/>
    <mergeCell ref="I6:K6"/>
    <mergeCell ref="L6:N6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5.421875" style="435" customWidth="1"/>
    <col min="2" max="2" width="28.7109375" style="0" customWidth="1"/>
    <col min="3" max="4" width="11.421875" style="0" customWidth="1"/>
    <col min="5" max="5" width="11.28125" style="0" customWidth="1"/>
    <col min="6" max="6" width="13.140625" style="0" customWidth="1"/>
    <col min="7" max="7" width="10.28125" style="0" customWidth="1"/>
    <col min="8" max="8" width="11.00390625" style="0" customWidth="1"/>
    <col min="9" max="9" width="11.28125" style="0" customWidth="1"/>
    <col min="10" max="10" width="11.421875" style="0" customWidth="1"/>
    <col min="11" max="11" width="10.8515625" style="0" bestFit="1" customWidth="1"/>
    <col min="12" max="12" width="11.28125" style="0" customWidth="1"/>
    <col min="13" max="13" width="10.421875" style="0" bestFit="1" customWidth="1"/>
    <col min="14" max="14" width="12.140625" style="0" customWidth="1"/>
  </cols>
  <sheetData>
    <row r="1" spans="1:7" ht="12.75">
      <c r="A1" s="1928" t="s">
        <v>958</v>
      </c>
      <c r="B1" s="1928"/>
      <c r="C1" s="1928"/>
      <c r="D1" s="1928"/>
      <c r="E1" s="1928"/>
      <c r="F1" s="1928"/>
      <c r="G1" s="1928"/>
    </row>
    <row r="3" spans="5:6" ht="12.75">
      <c r="E3" s="467" t="s">
        <v>1432</v>
      </c>
      <c r="F3" t="s">
        <v>1191</v>
      </c>
    </row>
    <row r="4" spans="1:14" ht="12.75">
      <c r="A4" s="1983" t="s">
        <v>1433</v>
      </c>
      <c r="B4" s="1983"/>
      <c r="C4" s="1983"/>
      <c r="D4" s="1983"/>
      <c r="E4" s="1983"/>
      <c r="F4" s="1983"/>
      <c r="G4" s="1983"/>
      <c r="H4" s="1983"/>
      <c r="I4" s="1983"/>
      <c r="J4" s="1983"/>
      <c r="K4" s="1983"/>
      <c r="L4" s="1983"/>
      <c r="M4" s="1983"/>
      <c r="N4" s="1983"/>
    </row>
    <row r="5" spans="1:3" ht="12.75">
      <c r="A5" s="1832"/>
      <c r="B5" s="1392"/>
      <c r="C5" s="1392"/>
    </row>
    <row r="6" spans="1:14" ht="13.5" thickBot="1">
      <c r="A6" s="1832"/>
      <c r="B6" s="1392"/>
      <c r="C6" s="2015" t="s">
        <v>1322</v>
      </c>
      <c r="D6" s="2015"/>
      <c r="E6" s="2015"/>
      <c r="F6" s="1986" t="s">
        <v>1323</v>
      </c>
      <c r="G6" s="1986"/>
      <c r="H6" s="1986"/>
      <c r="I6" s="1986" t="s">
        <v>1324</v>
      </c>
      <c r="J6" s="1986"/>
      <c r="K6" s="1986"/>
      <c r="L6" s="1986" t="s">
        <v>1325</v>
      </c>
      <c r="M6" s="1986"/>
      <c r="N6" s="1986"/>
    </row>
    <row r="7" spans="1:14" ht="26.25" thickBot="1">
      <c r="A7" s="1694" t="s">
        <v>1326</v>
      </c>
      <c r="B7" s="1697" t="s">
        <v>1327</v>
      </c>
      <c r="C7" s="1697" t="s">
        <v>1329</v>
      </c>
      <c r="D7" s="1697" t="s">
        <v>1360</v>
      </c>
      <c r="E7" s="1697" t="s">
        <v>1331</v>
      </c>
      <c r="F7" s="1697" t="s">
        <v>1329</v>
      </c>
      <c r="G7" s="1697" t="s">
        <v>1360</v>
      </c>
      <c r="H7" s="1697" t="s">
        <v>1331</v>
      </c>
      <c r="I7" s="1697" t="s">
        <v>1329</v>
      </c>
      <c r="J7" s="1697" t="s">
        <v>1360</v>
      </c>
      <c r="K7" s="1697" t="s">
        <v>1331</v>
      </c>
      <c r="L7" s="1697" t="s">
        <v>1329</v>
      </c>
      <c r="M7" s="1697" t="s">
        <v>1360</v>
      </c>
      <c r="N7" s="1698" t="s">
        <v>1331</v>
      </c>
    </row>
    <row r="8" spans="1:14" ht="12.75">
      <c r="A8" s="1837"/>
      <c r="B8" s="1812"/>
      <c r="C8" s="1812"/>
      <c r="D8" s="1812"/>
      <c r="E8" s="1812"/>
      <c r="F8" s="1812"/>
      <c r="G8" s="1812"/>
      <c r="H8" s="1812"/>
      <c r="I8" s="1812"/>
      <c r="J8" s="1812"/>
      <c r="K8" s="1812"/>
      <c r="L8" s="1812"/>
      <c r="M8" s="1812"/>
      <c r="N8" s="1838"/>
    </row>
    <row r="9" spans="1:14" ht="12.75">
      <c r="A9" s="1839" t="s">
        <v>1434</v>
      </c>
      <c r="B9" s="1548"/>
      <c r="C9" s="1548"/>
      <c r="D9" s="1548"/>
      <c r="E9" s="1548"/>
      <c r="F9" s="1548"/>
      <c r="G9" s="1548"/>
      <c r="H9" s="1548"/>
      <c r="I9" s="1548"/>
      <c r="J9" s="1548"/>
      <c r="K9" s="1548"/>
      <c r="L9" s="1548"/>
      <c r="M9" s="1548"/>
      <c r="N9" s="1840"/>
    </row>
    <row r="10" spans="1:14" ht="12.75">
      <c r="A10" s="1841">
        <v>1114111</v>
      </c>
      <c r="B10" s="1649" t="s">
        <v>1399</v>
      </c>
      <c r="C10" s="1416">
        <v>1860000</v>
      </c>
      <c r="D10" s="1416">
        <v>1043026</v>
      </c>
      <c r="E10" s="1416">
        <v>816974</v>
      </c>
      <c r="F10" s="1416">
        <v>1860000</v>
      </c>
      <c r="G10" s="1416">
        <v>1043026</v>
      </c>
      <c r="H10" s="1416">
        <v>816974</v>
      </c>
      <c r="I10" s="1416"/>
      <c r="J10" s="1416"/>
      <c r="K10" s="1416"/>
      <c r="L10" s="1649"/>
      <c r="M10" s="1649"/>
      <c r="N10" s="1842"/>
    </row>
    <row r="11" spans="1:14" ht="12.75">
      <c r="A11" s="1843"/>
      <c r="B11" s="1772" t="s">
        <v>1158</v>
      </c>
      <c r="C11" s="1400">
        <f aca="true" t="shared" si="0" ref="C11:N11">SUM(C10:C10)</f>
        <v>1860000</v>
      </c>
      <c r="D11" s="1400">
        <f t="shared" si="0"/>
        <v>1043026</v>
      </c>
      <c r="E11" s="1400">
        <f t="shared" si="0"/>
        <v>816974</v>
      </c>
      <c r="F11" s="1400">
        <f t="shared" si="0"/>
        <v>1860000</v>
      </c>
      <c r="G11" s="1400">
        <f t="shared" si="0"/>
        <v>1043026</v>
      </c>
      <c r="H11" s="1400">
        <f t="shared" si="0"/>
        <v>816974</v>
      </c>
      <c r="I11" s="1400">
        <f t="shared" si="0"/>
        <v>0</v>
      </c>
      <c r="J11" s="1400">
        <f t="shared" si="0"/>
        <v>0</v>
      </c>
      <c r="K11" s="1400">
        <f t="shared" si="0"/>
        <v>0</v>
      </c>
      <c r="L11" s="1400">
        <f t="shared" si="0"/>
        <v>0</v>
      </c>
      <c r="M11" s="1400">
        <f t="shared" si="0"/>
        <v>0</v>
      </c>
      <c r="N11" s="1460">
        <f t="shared" si="0"/>
        <v>0</v>
      </c>
    </row>
    <row r="12" spans="1:14" ht="12.75">
      <c r="A12" s="1839" t="s">
        <v>1403</v>
      </c>
      <c r="B12" s="1548"/>
      <c r="C12" s="928"/>
      <c r="D12" s="928"/>
      <c r="E12" s="1815"/>
      <c r="F12" s="928"/>
      <c r="G12" s="928"/>
      <c r="H12" s="928"/>
      <c r="I12" s="928"/>
      <c r="J12" s="928"/>
      <c r="K12" s="928"/>
      <c r="L12" s="928"/>
      <c r="M12" s="928"/>
      <c r="N12" s="1844"/>
    </row>
    <row r="13" spans="1:14" ht="12.75">
      <c r="A13" s="1841">
        <v>111922</v>
      </c>
      <c r="B13" s="1649" t="s">
        <v>1435</v>
      </c>
      <c r="C13" s="1416">
        <v>80000</v>
      </c>
      <c r="D13" s="1416">
        <v>80000</v>
      </c>
      <c r="E13" s="1416">
        <v>0</v>
      </c>
      <c r="F13" s="1416">
        <v>80000</v>
      </c>
      <c r="G13" s="1416">
        <v>80000</v>
      </c>
      <c r="H13" s="1416">
        <v>0</v>
      </c>
      <c r="I13" s="1416"/>
      <c r="J13" s="1416"/>
      <c r="K13" s="1416"/>
      <c r="L13" s="1649"/>
      <c r="M13" s="1649"/>
      <c r="N13" s="1842"/>
    </row>
    <row r="14" spans="1:14" ht="13.5" thickBot="1">
      <c r="A14" s="1839"/>
      <c r="B14" s="1548" t="s">
        <v>1158</v>
      </c>
      <c r="C14" s="1742">
        <f aca="true" t="shared" si="1" ref="C14:K14">SUM(C13:C13)</f>
        <v>80000</v>
      </c>
      <c r="D14" s="1742">
        <f t="shared" si="1"/>
        <v>80000</v>
      </c>
      <c r="E14" s="1742">
        <f t="shared" si="1"/>
        <v>0</v>
      </c>
      <c r="F14" s="1742">
        <f t="shared" si="1"/>
        <v>80000</v>
      </c>
      <c r="G14" s="1742">
        <f t="shared" si="1"/>
        <v>80000</v>
      </c>
      <c r="H14" s="1742">
        <f t="shared" si="1"/>
        <v>0</v>
      </c>
      <c r="I14" s="1742">
        <f t="shared" si="1"/>
        <v>0</v>
      </c>
      <c r="J14" s="1742">
        <f t="shared" si="1"/>
        <v>0</v>
      </c>
      <c r="K14" s="1742">
        <f t="shared" si="1"/>
        <v>0</v>
      </c>
      <c r="L14" s="1742">
        <f>SUM(L10)</f>
        <v>0</v>
      </c>
      <c r="M14" s="1742">
        <f>SUM(M10)</f>
        <v>0</v>
      </c>
      <c r="N14" s="1744">
        <f>SUM(N10)</f>
        <v>0</v>
      </c>
    </row>
    <row r="15" spans="1:14" ht="13.5" thickBot="1">
      <c r="A15" s="1835">
        <v>11</v>
      </c>
      <c r="B15" s="1404" t="s">
        <v>1334</v>
      </c>
      <c r="C15" s="1405">
        <f>SUM(C11+C14)</f>
        <v>1940000</v>
      </c>
      <c r="D15" s="1405">
        <f aca="true" t="shared" si="2" ref="D15:N15">SUM(D11+D14)</f>
        <v>1123026</v>
      </c>
      <c r="E15" s="1405">
        <f t="shared" si="2"/>
        <v>816974</v>
      </c>
      <c r="F15" s="1405">
        <f t="shared" si="2"/>
        <v>1940000</v>
      </c>
      <c r="G15" s="1405">
        <f t="shared" si="2"/>
        <v>1123026</v>
      </c>
      <c r="H15" s="1405">
        <f t="shared" si="2"/>
        <v>816974</v>
      </c>
      <c r="I15" s="1405">
        <f t="shared" si="2"/>
        <v>0</v>
      </c>
      <c r="J15" s="1405">
        <f t="shared" si="2"/>
        <v>0</v>
      </c>
      <c r="K15" s="1405">
        <f t="shared" si="2"/>
        <v>0</v>
      </c>
      <c r="L15" s="1405">
        <f t="shared" si="2"/>
        <v>0</v>
      </c>
      <c r="M15" s="1405">
        <f t="shared" si="2"/>
        <v>0</v>
      </c>
      <c r="N15" s="1406">
        <f t="shared" si="2"/>
        <v>0</v>
      </c>
    </row>
    <row r="16" spans="1:14" ht="12.75">
      <c r="A16" s="1845"/>
      <c r="B16" s="1814"/>
      <c r="C16" s="1399"/>
      <c r="D16" s="1399"/>
      <c r="E16" s="1399"/>
      <c r="F16" s="1399"/>
      <c r="G16" s="1399"/>
      <c r="H16" s="1399"/>
      <c r="I16" s="1399"/>
      <c r="J16" s="1399"/>
      <c r="K16" s="1399"/>
      <c r="L16" s="1814"/>
      <c r="M16" s="1814"/>
      <c r="N16" s="1846"/>
    </row>
    <row r="17" spans="1:14" ht="12.75">
      <c r="A17" s="1839" t="s">
        <v>1335</v>
      </c>
      <c r="B17" s="1548"/>
      <c r="C17" s="928"/>
      <c r="D17" s="928"/>
      <c r="E17" s="1815"/>
      <c r="F17" s="928"/>
      <c r="G17" s="928"/>
      <c r="H17" s="928"/>
      <c r="I17" s="928"/>
      <c r="J17" s="928"/>
      <c r="K17" s="928"/>
      <c r="L17" s="928"/>
      <c r="M17" s="928"/>
      <c r="N17" s="1844"/>
    </row>
    <row r="18" spans="1:14" ht="12.75">
      <c r="A18" s="1841">
        <v>12144111</v>
      </c>
      <c r="B18" s="1649" t="s">
        <v>1436</v>
      </c>
      <c r="C18" s="1416">
        <v>27736778</v>
      </c>
      <c r="D18" s="1416">
        <v>3482178</v>
      </c>
      <c r="E18" s="1416">
        <v>24254600</v>
      </c>
      <c r="F18" s="1416">
        <v>27736778</v>
      </c>
      <c r="G18" s="1416">
        <v>3482178</v>
      </c>
      <c r="H18" s="1416">
        <v>24254600</v>
      </c>
      <c r="I18" s="1416"/>
      <c r="J18" s="1416"/>
      <c r="K18" s="1416"/>
      <c r="L18" s="1649"/>
      <c r="M18" s="1649"/>
      <c r="N18" s="1842"/>
    </row>
    <row r="19" spans="1:14" ht="12.75">
      <c r="A19" s="1843">
        <v>121</v>
      </c>
      <c r="B19" s="1548" t="s">
        <v>1158</v>
      </c>
      <c r="C19" s="1742">
        <f aca="true" t="shared" si="3" ref="C19:N19">SUM(C18:C18)</f>
        <v>27736778</v>
      </c>
      <c r="D19" s="1742">
        <f t="shared" si="3"/>
        <v>3482178</v>
      </c>
      <c r="E19" s="1742">
        <f t="shared" si="3"/>
        <v>24254600</v>
      </c>
      <c r="F19" s="1742">
        <f t="shared" si="3"/>
        <v>27736778</v>
      </c>
      <c r="G19" s="1742">
        <f t="shared" si="3"/>
        <v>3482178</v>
      </c>
      <c r="H19" s="1742">
        <f t="shared" si="3"/>
        <v>24254600</v>
      </c>
      <c r="I19" s="1742">
        <f t="shared" si="3"/>
        <v>0</v>
      </c>
      <c r="J19" s="1742">
        <f t="shared" si="3"/>
        <v>0</v>
      </c>
      <c r="K19" s="1742">
        <f t="shared" si="3"/>
        <v>0</v>
      </c>
      <c r="L19" s="1742">
        <f t="shared" si="3"/>
        <v>0</v>
      </c>
      <c r="M19" s="1742">
        <f t="shared" si="3"/>
        <v>0</v>
      </c>
      <c r="N19" s="1744">
        <f t="shared" si="3"/>
        <v>0</v>
      </c>
    </row>
    <row r="20" spans="1:14" ht="13.5" thickBot="1">
      <c r="A20" s="1847"/>
      <c r="B20" s="1827"/>
      <c r="C20" s="1828"/>
      <c r="D20" s="1828"/>
      <c r="E20" s="1828"/>
      <c r="F20" s="1828"/>
      <c r="G20" s="1828"/>
      <c r="H20" s="1828"/>
      <c r="I20" s="1828"/>
      <c r="J20" s="1828"/>
      <c r="K20" s="1828"/>
      <c r="L20" s="1828"/>
      <c r="M20" s="1828"/>
      <c r="N20" s="1848"/>
    </row>
    <row r="21" spans="1:14" ht="13.5" thickBot="1">
      <c r="A21" s="1835">
        <v>12</v>
      </c>
      <c r="B21" s="1404" t="s">
        <v>1336</v>
      </c>
      <c r="C21" s="1405">
        <f>SUM(C19)</f>
        <v>27736778</v>
      </c>
      <c r="D21" s="1405">
        <f aca="true" t="shared" si="4" ref="D21:N21">SUM(D19)</f>
        <v>3482178</v>
      </c>
      <c r="E21" s="1405">
        <f t="shared" si="4"/>
        <v>24254600</v>
      </c>
      <c r="F21" s="1405">
        <f t="shared" si="4"/>
        <v>27736778</v>
      </c>
      <c r="G21" s="1405">
        <f t="shared" si="4"/>
        <v>3482178</v>
      </c>
      <c r="H21" s="1405">
        <f t="shared" si="4"/>
        <v>24254600</v>
      </c>
      <c r="I21" s="1405">
        <f t="shared" si="4"/>
        <v>0</v>
      </c>
      <c r="J21" s="1405">
        <f t="shared" si="4"/>
        <v>0</v>
      </c>
      <c r="K21" s="1405">
        <f t="shared" si="4"/>
        <v>0</v>
      </c>
      <c r="L21" s="1405">
        <f t="shared" si="4"/>
        <v>0</v>
      </c>
      <c r="M21" s="1405">
        <f t="shared" si="4"/>
        <v>0</v>
      </c>
      <c r="N21" s="1406">
        <f t="shared" si="4"/>
        <v>0</v>
      </c>
    </row>
    <row r="22" spans="1:14" ht="12.75">
      <c r="A22" s="1839"/>
      <c r="B22" s="1548"/>
      <c r="C22" s="928"/>
      <c r="D22" s="928"/>
      <c r="E22" s="928"/>
      <c r="F22" s="928"/>
      <c r="G22" s="928"/>
      <c r="H22" s="928"/>
      <c r="I22" s="928"/>
      <c r="J22" s="928"/>
      <c r="K22" s="928"/>
      <c r="L22" s="928"/>
      <c r="M22" s="928"/>
      <c r="N22" s="1844"/>
    </row>
    <row r="23" spans="1:14" ht="12.75">
      <c r="A23" s="1839" t="s">
        <v>1437</v>
      </c>
      <c r="B23" s="1548"/>
      <c r="C23" s="1548"/>
      <c r="D23" s="1548"/>
      <c r="E23" s="1548"/>
      <c r="F23" s="1548"/>
      <c r="G23" s="1548"/>
      <c r="H23" s="1548"/>
      <c r="I23" s="1548"/>
      <c r="J23" s="1548"/>
      <c r="K23" s="1548"/>
      <c r="L23" s="1548"/>
      <c r="M23" s="1548"/>
      <c r="N23" s="1840"/>
    </row>
    <row r="24" spans="1:14" ht="12.75">
      <c r="A24" s="1839"/>
      <c r="B24" s="1548"/>
      <c r="C24" s="1548"/>
      <c r="D24" s="1548"/>
      <c r="E24" s="1548"/>
      <c r="F24" s="1548"/>
      <c r="G24" s="1548"/>
      <c r="H24" s="1548"/>
      <c r="I24" s="1548"/>
      <c r="J24" s="1548"/>
      <c r="K24" s="1548"/>
      <c r="L24" s="1548"/>
      <c r="M24" s="1548"/>
      <c r="N24" s="1840"/>
    </row>
    <row r="25" spans="1:14" ht="12.75">
      <c r="A25" s="1839" t="s">
        <v>1438</v>
      </c>
      <c r="B25" s="1548"/>
      <c r="C25" s="928"/>
      <c r="D25" s="928"/>
      <c r="E25" s="1815"/>
      <c r="F25" s="928"/>
      <c r="G25" s="928"/>
      <c r="H25" s="928"/>
      <c r="I25" s="928"/>
      <c r="J25" s="928"/>
      <c r="K25" s="928"/>
      <c r="L25" s="928"/>
      <c r="M25" s="928"/>
      <c r="N25" s="1844"/>
    </row>
    <row r="26" spans="1:14" ht="12.75">
      <c r="A26" s="1841">
        <v>1311912</v>
      </c>
      <c r="B26" s="1649" t="s">
        <v>1439</v>
      </c>
      <c r="C26" s="1416">
        <v>255584</v>
      </c>
      <c r="D26" s="1416">
        <v>255584</v>
      </c>
      <c r="E26" s="1416">
        <v>0</v>
      </c>
      <c r="F26" s="1416"/>
      <c r="G26" s="1416"/>
      <c r="H26" s="1416"/>
      <c r="I26" s="1416">
        <v>255584</v>
      </c>
      <c r="J26" s="1416">
        <v>255584</v>
      </c>
      <c r="K26" s="1416">
        <v>0</v>
      </c>
      <c r="L26" s="1649"/>
      <c r="M26" s="1649"/>
      <c r="N26" s="1842"/>
    </row>
    <row r="27" spans="1:14" ht="12.75">
      <c r="A27" s="1841">
        <v>1311922</v>
      </c>
      <c r="B27" s="1649" t="s">
        <v>1440</v>
      </c>
      <c r="C27" s="1416">
        <v>1236489</v>
      </c>
      <c r="D27" s="1416">
        <v>1236489</v>
      </c>
      <c r="E27" s="1416">
        <v>0</v>
      </c>
      <c r="F27" s="1416"/>
      <c r="G27" s="1416"/>
      <c r="H27" s="1416"/>
      <c r="I27" s="1416">
        <v>1236489</v>
      </c>
      <c r="J27" s="1416">
        <v>1236489</v>
      </c>
      <c r="K27" s="1416">
        <v>0</v>
      </c>
      <c r="L27" s="1649"/>
      <c r="M27" s="1649"/>
      <c r="N27" s="1842"/>
    </row>
    <row r="28" spans="1:14" ht="12.75">
      <c r="A28" s="1841"/>
      <c r="B28" s="1548" t="s">
        <v>1158</v>
      </c>
      <c r="C28" s="1742">
        <f>SUM(C26:C27)</f>
        <v>1492073</v>
      </c>
      <c r="D28" s="1742">
        <f aca="true" t="shared" si="5" ref="D28:N28">SUM(D26:D27)</f>
        <v>1492073</v>
      </c>
      <c r="E28" s="1742">
        <f t="shared" si="5"/>
        <v>0</v>
      </c>
      <c r="F28" s="1742">
        <f t="shared" si="5"/>
        <v>0</v>
      </c>
      <c r="G28" s="1742">
        <f t="shared" si="5"/>
        <v>0</v>
      </c>
      <c r="H28" s="1742">
        <f t="shared" si="5"/>
        <v>0</v>
      </c>
      <c r="I28" s="1742">
        <f t="shared" si="5"/>
        <v>1492073</v>
      </c>
      <c r="J28" s="1742">
        <f t="shared" si="5"/>
        <v>1492073</v>
      </c>
      <c r="K28" s="1742">
        <f t="shared" si="5"/>
        <v>0</v>
      </c>
      <c r="L28" s="1742">
        <f t="shared" si="5"/>
        <v>0</v>
      </c>
      <c r="M28" s="1742">
        <f t="shared" si="5"/>
        <v>0</v>
      </c>
      <c r="N28" s="1744">
        <f t="shared" si="5"/>
        <v>0</v>
      </c>
    </row>
    <row r="29" spans="1:14" ht="12.75">
      <c r="A29" s="1843">
        <v>131</v>
      </c>
      <c r="B29" s="1548" t="s">
        <v>1158</v>
      </c>
      <c r="C29" s="1742">
        <f>SUM(C28)</f>
        <v>1492073</v>
      </c>
      <c r="D29" s="1742">
        <f aca="true" t="shared" si="6" ref="D29:N29">SUM(D28)</f>
        <v>1492073</v>
      </c>
      <c r="E29" s="1742">
        <f t="shared" si="6"/>
        <v>0</v>
      </c>
      <c r="F29" s="1742">
        <f t="shared" si="6"/>
        <v>0</v>
      </c>
      <c r="G29" s="1742">
        <f t="shared" si="6"/>
        <v>0</v>
      </c>
      <c r="H29" s="1742">
        <f t="shared" si="6"/>
        <v>0</v>
      </c>
      <c r="I29" s="1742">
        <f t="shared" si="6"/>
        <v>1492073</v>
      </c>
      <c r="J29" s="1742">
        <f t="shared" si="6"/>
        <v>1492073</v>
      </c>
      <c r="K29" s="1742">
        <f t="shared" si="6"/>
        <v>0</v>
      </c>
      <c r="L29" s="1742">
        <f t="shared" si="6"/>
        <v>0</v>
      </c>
      <c r="M29" s="1742">
        <f t="shared" si="6"/>
        <v>0</v>
      </c>
      <c r="N29" s="1744">
        <f t="shared" si="6"/>
        <v>0</v>
      </c>
    </row>
    <row r="30" spans="1:14" ht="12.75">
      <c r="A30" s="1843" t="s">
        <v>1310</v>
      </c>
      <c r="B30" s="1649"/>
      <c r="C30" s="1416"/>
      <c r="D30" s="1416"/>
      <c r="E30" s="1416"/>
      <c r="F30" s="1416"/>
      <c r="G30" s="1416"/>
      <c r="H30" s="1416"/>
      <c r="I30" s="1416"/>
      <c r="J30" s="1416"/>
      <c r="K30" s="1416"/>
      <c r="L30" s="1649"/>
      <c r="M30" s="1649"/>
      <c r="N30" s="1842"/>
    </row>
    <row r="31" spans="1:14" ht="12.75">
      <c r="A31" s="1841">
        <v>13219</v>
      </c>
      <c r="B31" s="1649" t="s">
        <v>1441</v>
      </c>
      <c r="C31" s="1416">
        <v>3458973</v>
      </c>
      <c r="D31" s="1416">
        <v>3458973</v>
      </c>
      <c r="E31" s="1416">
        <v>0</v>
      </c>
      <c r="F31" s="1416"/>
      <c r="G31" s="1416"/>
      <c r="H31" s="1416"/>
      <c r="I31" s="1416">
        <v>3458973</v>
      </c>
      <c r="J31" s="1416">
        <v>3458973</v>
      </c>
      <c r="K31" s="1416"/>
      <c r="L31" s="1649"/>
      <c r="M31" s="1649"/>
      <c r="N31" s="1842"/>
    </row>
    <row r="32" spans="1:14" ht="12.75">
      <c r="A32" s="1843">
        <v>132</v>
      </c>
      <c r="B32" s="1772" t="s">
        <v>1158</v>
      </c>
      <c r="C32" s="1400">
        <f aca="true" t="shared" si="7" ref="C32:N32">SUM(C31:C31)</f>
        <v>3458973</v>
      </c>
      <c r="D32" s="1400">
        <f t="shared" si="7"/>
        <v>3458973</v>
      </c>
      <c r="E32" s="1400">
        <f t="shared" si="7"/>
        <v>0</v>
      </c>
      <c r="F32" s="1400">
        <f t="shared" si="7"/>
        <v>0</v>
      </c>
      <c r="G32" s="1400">
        <f t="shared" si="7"/>
        <v>0</v>
      </c>
      <c r="H32" s="1400">
        <f t="shared" si="7"/>
        <v>0</v>
      </c>
      <c r="I32" s="1400">
        <f t="shared" si="7"/>
        <v>3458973</v>
      </c>
      <c r="J32" s="1400">
        <f t="shared" si="7"/>
        <v>3458973</v>
      </c>
      <c r="K32" s="1400">
        <f t="shared" si="7"/>
        <v>0</v>
      </c>
      <c r="L32" s="1400">
        <f t="shared" si="7"/>
        <v>0</v>
      </c>
      <c r="M32" s="1400">
        <f t="shared" si="7"/>
        <v>0</v>
      </c>
      <c r="N32" s="1460">
        <f t="shared" si="7"/>
        <v>0</v>
      </c>
    </row>
    <row r="33" spans="1:14" ht="13.5" thickBot="1">
      <c r="A33" s="1847"/>
      <c r="B33" s="1829"/>
      <c r="C33" s="1409"/>
      <c r="D33" s="1409"/>
      <c r="E33" s="1409"/>
      <c r="F33" s="1409"/>
      <c r="G33" s="1409"/>
      <c r="H33" s="1409"/>
      <c r="I33" s="1409"/>
      <c r="J33" s="1409"/>
      <c r="K33" s="1409"/>
      <c r="L33" s="1409"/>
      <c r="M33" s="1409"/>
      <c r="N33" s="1764"/>
    </row>
    <row r="34" spans="1:14" ht="13.5" thickBot="1">
      <c r="A34" s="1835">
        <v>13</v>
      </c>
      <c r="B34" s="1404" t="s">
        <v>1442</v>
      </c>
      <c r="C34" s="1405">
        <f>SUM(C29+C32)</f>
        <v>4951046</v>
      </c>
      <c r="D34" s="1405">
        <f aca="true" t="shared" si="8" ref="D34:N34">SUM(D29+D32)</f>
        <v>4951046</v>
      </c>
      <c r="E34" s="1405">
        <f t="shared" si="8"/>
        <v>0</v>
      </c>
      <c r="F34" s="1405">
        <f t="shared" si="8"/>
        <v>0</v>
      </c>
      <c r="G34" s="1405">
        <f t="shared" si="8"/>
        <v>0</v>
      </c>
      <c r="H34" s="1405">
        <f t="shared" si="8"/>
        <v>0</v>
      </c>
      <c r="I34" s="1405">
        <f t="shared" si="8"/>
        <v>4951046</v>
      </c>
      <c r="J34" s="1405">
        <f t="shared" si="8"/>
        <v>4951046</v>
      </c>
      <c r="K34" s="1405">
        <f t="shared" si="8"/>
        <v>0</v>
      </c>
      <c r="L34" s="1405">
        <f t="shared" si="8"/>
        <v>0</v>
      </c>
      <c r="M34" s="1405">
        <f t="shared" si="8"/>
        <v>0</v>
      </c>
      <c r="N34" s="1406">
        <f t="shared" si="8"/>
        <v>0</v>
      </c>
    </row>
    <row r="35" spans="1:14" ht="12.75">
      <c r="A35" s="1847"/>
      <c r="B35" s="1829"/>
      <c r="C35" s="1409"/>
      <c r="D35" s="1409"/>
      <c r="E35" s="1409"/>
      <c r="F35" s="1409"/>
      <c r="G35" s="1409"/>
      <c r="H35" s="1409"/>
      <c r="I35" s="1409"/>
      <c r="J35" s="1409"/>
      <c r="K35" s="1409"/>
      <c r="L35" s="1409"/>
      <c r="M35" s="1409"/>
      <c r="N35" s="1764"/>
    </row>
    <row r="36" spans="1:14" ht="12.75">
      <c r="A36" s="1839" t="s">
        <v>1343</v>
      </c>
      <c r="B36" s="1548"/>
      <c r="C36" s="928"/>
      <c r="D36" s="928"/>
      <c r="E36" s="1815"/>
      <c r="F36" s="928"/>
      <c r="G36" s="928"/>
      <c r="H36" s="928"/>
      <c r="I36" s="928"/>
      <c r="J36" s="928"/>
      <c r="K36" s="928"/>
      <c r="L36" s="928"/>
      <c r="M36" s="928"/>
      <c r="N36" s="1844"/>
    </row>
    <row r="37" spans="1:14" ht="12.75">
      <c r="A37" s="1841">
        <v>16112</v>
      </c>
      <c r="B37" s="1649" t="s">
        <v>1443</v>
      </c>
      <c r="C37" s="1416">
        <v>838000</v>
      </c>
      <c r="D37" s="1416">
        <v>485237</v>
      </c>
      <c r="E37" s="1416">
        <f>SUM(C37-D37)</f>
        <v>352763</v>
      </c>
      <c r="F37" s="1416"/>
      <c r="G37" s="1416"/>
      <c r="H37" s="1416"/>
      <c r="I37" s="1416">
        <v>838000</v>
      </c>
      <c r="J37" s="1416">
        <v>485237</v>
      </c>
      <c r="K37" s="1416">
        <v>352763</v>
      </c>
      <c r="L37" s="1649"/>
      <c r="M37" s="1649"/>
      <c r="N37" s="1842"/>
    </row>
    <row r="38" spans="1:14" ht="12.75">
      <c r="A38" s="1841">
        <v>16123</v>
      </c>
      <c r="B38" s="1649" t="s">
        <v>1443</v>
      </c>
      <c r="C38" s="1416">
        <v>1580848</v>
      </c>
      <c r="D38" s="1416">
        <v>140519</v>
      </c>
      <c r="E38" s="1416">
        <f aca="true" t="shared" si="9" ref="E38:E56">SUM(C38-D38)</f>
        <v>1440329</v>
      </c>
      <c r="F38" s="1416"/>
      <c r="G38" s="1416"/>
      <c r="H38" s="1416"/>
      <c r="I38" s="1416">
        <v>1580848</v>
      </c>
      <c r="J38" s="1416">
        <v>140519</v>
      </c>
      <c r="K38" s="1416">
        <v>1440329</v>
      </c>
      <c r="L38" s="1649"/>
      <c r="M38" s="1649"/>
      <c r="N38" s="1842"/>
    </row>
    <row r="39" spans="1:14" ht="12.75">
      <c r="A39" s="1841">
        <v>16124</v>
      </c>
      <c r="B39" s="1649" t="s">
        <v>1443</v>
      </c>
      <c r="C39" s="1416">
        <v>9740471</v>
      </c>
      <c r="D39" s="1416">
        <v>1827673</v>
      </c>
      <c r="E39" s="1416">
        <f t="shared" si="9"/>
        <v>7912798</v>
      </c>
      <c r="F39" s="1416"/>
      <c r="G39" s="1416"/>
      <c r="H39" s="1416"/>
      <c r="I39" s="1416">
        <v>9740471</v>
      </c>
      <c r="J39" s="1416">
        <v>1827673</v>
      </c>
      <c r="K39" s="1416">
        <v>7912798</v>
      </c>
      <c r="L39" s="1649"/>
      <c r="M39" s="1649"/>
      <c r="N39" s="1842"/>
    </row>
    <row r="40" spans="1:14" ht="12.75">
      <c r="A40" s="1841">
        <v>16131</v>
      </c>
      <c r="B40" s="1649" t="s">
        <v>1443</v>
      </c>
      <c r="C40" s="1416">
        <v>2562000</v>
      </c>
      <c r="D40" s="1416">
        <v>2061240</v>
      </c>
      <c r="E40" s="1416">
        <f t="shared" si="9"/>
        <v>500760</v>
      </c>
      <c r="F40" s="1416"/>
      <c r="G40" s="1416"/>
      <c r="H40" s="1416"/>
      <c r="I40" s="1416">
        <v>2562000</v>
      </c>
      <c r="J40" s="1416">
        <v>2061240</v>
      </c>
      <c r="K40" s="1416">
        <v>500760</v>
      </c>
      <c r="L40" s="1649"/>
      <c r="M40" s="1649"/>
      <c r="N40" s="1842"/>
    </row>
    <row r="41" spans="1:14" ht="12.75">
      <c r="A41" s="1841">
        <v>16132</v>
      </c>
      <c r="B41" s="1649" t="s">
        <v>1443</v>
      </c>
      <c r="C41" s="1416">
        <v>41769672</v>
      </c>
      <c r="D41" s="1416">
        <v>24905610</v>
      </c>
      <c r="E41" s="1416">
        <f t="shared" si="9"/>
        <v>16864062</v>
      </c>
      <c r="F41" s="1416"/>
      <c r="G41" s="1416"/>
      <c r="H41" s="1416"/>
      <c r="I41" s="1416">
        <v>41769672</v>
      </c>
      <c r="J41" s="1416">
        <v>24905610</v>
      </c>
      <c r="K41" s="1416">
        <v>16864062</v>
      </c>
      <c r="L41" s="1649"/>
      <c r="M41" s="1649"/>
      <c r="N41" s="1842"/>
    </row>
    <row r="42" spans="1:14" ht="12.75">
      <c r="A42" s="1841">
        <v>161911</v>
      </c>
      <c r="B42" s="1649" t="s">
        <v>1443</v>
      </c>
      <c r="C42" s="1416">
        <v>897000</v>
      </c>
      <c r="D42" s="1416">
        <v>897000</v>
      </c>
      <c r="E42" s="1416">
        <f t="shared" si="9"/>
        <v>0</v>
      </c>
      <c r="F42" s="1416"/>
      <c r="G42" s="1416"/>
      <c r="H42" s="1416"/>
      <c r="I42" s="1416">
        <v>897000</v>
      </c>
      <c r="J42" s="1416">
        <v>897000</v>
      </c>
      <c r="K42" s="1416">
        <v>0</v>
      </c>
      <c r="L42" s="1649"/>
      <c r="M42" s="1649"/>
      <c r="N42" s="1842"/>
    </row>
    <row r="43" spans="1:14" ht="12.75">
      <c r="A43" s="1841">
        <v>161914</v>
      </c>
      <c r="B43" s="1649" t="s">
        <v>1443</v>
      </c>
      <c r="C43" s="1416">
        <v>210000</v>
      </c>
      <c r="D43" s="1416">
        <v>210000</v>
      </c>
      <c r="E43" s="1416">
        <f t="shared" si="9"/>
        <v>0</v>
      </c>
      <c r="F43" s="1416"/>
      <c r="G43" s="1416"/>
      <c r="H43" s="1416"/>
      <c r="I43" s="1416">
        <v>210000</v>
      </c>
      <c r="J43" s="1416">
        <v>210000</v>
      </c>
      <c r="K43" s="1416">
        <v>0</v>
      </c>
      <c r="L43" s="1649"/>
      <c r="M43" s="1649"/>
      <c r="N43" s="1842"/>
    </row>
    <row r="44" spans="1:14" ht="12.75">
      <c r="A44" s="1841">
        <v>161915</v>
      </c>
      <c r="B44" s="1649" t="s">
        <v>1443</v>
      </c>
      <c r="C44" s="1416">
        <v>28150651</v>
      </c>
      <c r="D44" s="1416">
        <v>28150651</v>
      </c>
      <c r="E44" s="1416">
        <f t="shared" si="9"/>
        <v>0</v>
      </c>
      <c r="F44" s="1416"/>
      <c r="G44" s="1416"/>
      <c r="H44" s="1416"/>
      <c r="I44" s="1416">
        <v>28150651</v>
      </c>
      <c r="J44" s="1416">
        <v>28150651</v>
      </c>
      <c r="K44" s="1416">
        <v>0</v>
      </c>
      <c r="L44" s="1649"/>
      <c r="M44" s="1649"/>
      <c r="N44" s="1842"/>
    </row>
    <row r="45" spans="1:14" ht="12.75">
      <c r="A45" s="1841"/>
      <c r="B45" s="1548" t="s">
        <v>1158</v>
      </c>
      <c r="C45" s="1742">
        <f aca="true" t="shared" si="10" ref="C45:N45">SUM(C37:C44)</f>
        <v>85748642</v>
      </c>
      <c r="D45" s="1742">
        <f>SUM(D37:D44)</f>
        <v>58677930</v>
      </c>
      <c r="E45" s="1416">
        <f t="shared" si="9"/>
        <v>27070712</v>
      </c>
      <c r="F45" s="1742">
        <f t="shared" si="10"/>
        <v>0</v>
      </c>
      <c r="G45" s="1742">
        <f t="shared" si="10"/>
        <v>0</v>
      </c>
      <c r="H45" s="1742">
        <f t="shared" si="10"/>
        <v>0</v>
      </c>
      <c r="I45" s="1742">
        <f t="shared" si="10"/>
        <v>85748642</v>
      </c>
      <c r="J45" s="1742">
        <f t="shared" si="10"/>
        <v>58677930</v>
      </c>
      <c r="K45" s="1742">
        <f t="shared" si="10"/>
        <v>27070712</v>
      </c>
      <c r="L45" s="1742">
        <f t="shared" si="10"/>
        <v>0</v>
      </c>
      <c r="M45" s="1742">
        <f t="shared" si="10"/>
        <v>0</v>
      </c>
      <c r="N45" s="1744">
        <f t="shared" si="10"/>
        <v>0</v>
      </c>
    </row>
    <row r="46" spans="1:14" ht="12.75">
      <c r="A46" s="1839" t="s">
        <v>1345</v>
      </c>
      <c r="B46" s="1548"/>
      <c r="C46" s="928"/>
      <c r="D46" s="928"/>
      <c r="E46" s="1416">
        <f t="shared" si="9"/>
        <v>0</v>
      </c>
      <c r="F46" s="928"/>
      <c r="G46" s="928"/>
      <c r="H46" s="928"/>
      <c r="I46" s="928"/>
      <c r="J46" s="928"/>
      <c r="K46" s="928"/>
      <c r="L46" s="928"/>
      <c r="M46" s="928"/>
      <c r="N46" s="1844"/>
    </row>
    <row r="47" spans="1:14" ht="12.75">
      <c r="A47" s="1841">
        <v>16712</v>
      </c>
      <c r="B47" s="1649" t="s">
        <v>1444</v>
      </c>
      <c r="C47" s="1416">
        <v>9280000</v>
      </c>
      <c r="D47" s="1416">
        <v>5370240</v>
      </c>
      <c r="E47" s="1416">
        <f t="shared" si="9"/>
        <v>3909760</v>
      </c>
      <c r="F47" s="1416"/>
      <c r="G47" s="1416"/>
      <c r="H47" s="1416"/>
      <c r="I47" s="1416">
        <v>9280000</v>
      </c>
      <c r="J47" s="1416">
        <v>5370240</v>
      </c>
      <c r="K47" s="1416">
        <v>3909760</v>
      </c>
      <c r="L47" s="1649"/>
      <c r="M47" s="1649"/>
      <c r="N47" s="1842"/>
    </row>
    <row r="48" spans="1:14" ht="12.75">
      <c r="A48" s="1841">
        <v>16723</v>
      </c>
      <c r="B48" s="1649" t="s">
        <v>1444</v>
      </c>
      <c r="C48" s="1416">
        <v>3600644</v>
      </c>
      <c r="D48" s="1416">
        <v>1061173</v>
      </c>
      <c r="E48" s="1416">
        <f t="shared" si="9"/>
        <v>2539471</v>
      </c>
      <c r="F48" s="1416"/>
      <c r="G48" s="1416"/>
      <c r="H48" s="1416"/>
      <c r="I48" s="1416">
        <v>3600644</v>
      </c>
      <c r="J48" s="1416">
        <v>1061173</v>
      </c>
      <c r="K48" s="1416">
        <v>2539471</v>
      </c>
      <c r="L48" s="1649"/>
      <c r="M48" s="1649"/>
      <c r="N48" s="1842"/>
    </row>
    <row r="49" spans="1:14" ht="12.75">
      <c r="A49" s="1841">
        <v>16725</v>
      </c>
      <c r="B49" s="1649" t="s">
        <v>1444</v>
      </c>
      <c r="C49" s="1416">
        <v>81355067</v>
      </c>
      <c r="D49" s="1416">
        <v>41665355</v>
      </c>
      <c r="E49" s="1416">
        <f t="shared" si="9"/>
        <v>39689712</v>
      </c>
      <c r="F49" s="1416"/>
      <c r="G49" s="1416"/>
      <c r="H49" s="1416"/>
      <c r="I49" s="1416">
        <v>81355067</v>
      </c>
      <c r="J49" s="1416">
        <v>41665355</v>
      </c>
      <c r="K49" s="1416">
        <v>39689712</v>
      </c>
      <c r="L49" s="1649"/>
      <c r="M49" s="1649"/>
      <c r="N49" s="1842"/>
    </row>
    <row r="50" spans="1:14" ht="12.75">
      <c r="A50" s="1841">
        <v>167291</v>
      </c>
      <c r="B50" s="1649" t="s">
        <v>1444</v>
      </c>
      <c r="C50" s="1416">
        <v>3777970</v>
      </c>
      <c r="D50" s="1416">
        <v>3777970</v>
      </c>
      <c r="E50" s="1416">
        <f t="shared" si="9"/>
        <v>0</v>
      </c>
      <c r="F50" s="1416"/>
      <c r="G50" s="1416"/>
      <c r="H50" s="1416"/>
      <c r="I50" s="1416">
        <v>3777970</v>
      </c>
      <c r="J50" s="1416">
        <v>3777970</v>
      </c>
      <c r="K50" s="1416">
        <v>0</v>
      </c>
      <c r="L50" s="1649"/>
      <c r="M50" s="1649"/>
      <c r="N50" s="1842"/>
    </row>
    <row r="51" spans="1:14" ht="12.75">
      <c r="A51" s="1841">
        <v>167293</v>
      </c>
      <c r="B51" s="1649" t="s">
        <v>1444</v>
      </c>
      <c r="C51" s="1416">
        <v>16820374</v>
      </c>
      <c r="D51" s="1416">
        <v>16820374</v>
      </c>
      <c r="E51" s="1416">
        <f t="shared" si="9"/>
        <v>0</v>
      </c>
      <c r="F51" s="1416"/>
      <c r="G51" s="1416"/>
      <c r="H51" s="1416"/>
      <c r="I51" s="1416">
        <v>16820374</v>
      </c>
      <c r="J51" s="1416">
        <v>16820374</v>
      </c>
      <c r="K51" s="1416">
        <v>0</v>
      </c>
      <c r="L51" s="1649"/>
      <c r="M51" s="1649"/>
      <c r="N51" s="1842"/>
    </row>
    <row r="52" spans="1:14" ht="12.75">
      <c r="A52" s="1841">
        <v>167295</v>
      </c>
      <c r="B52" s="1649" t="s">
        <v>1444</v>
      </c>
      <c r="C52" s="1416">
        <v>9973973</v>
      </c>
      <c r="D52" s="1416">
        <v>9973973</v>
      </c>
      <c r="E52" s="1416">
        <f t="shared" si="9"/>
        <v>0</v>
      </c>
      <c r="F52" s="1416"/>
      <c r="G52" s="1416"/>
      <c r="H52" s="1416"/>
      <c r="I52" s="1416">
        <v>9973973</v>
      </c>
      <c r="J52" s="1416">
        <v>9973973</v>
      </c>
      <c r="K52" s="1416">
        <v>0</v>
      </c>
      <c r="L52" s="1649"/>
      <c r="M52" s="1649"/>
      <c r="N52" s="1842"/>
    </row>
    <row r="53" spans="1:14" ht="12.75">
      <c r="A53" s="1841">
        <v>16732</v>
      </c>
      <c r="B53" s="1649" t="s">
        <v>1444</v>
      </c>
      <c r="C53" s="1416">
        <v>2032712</v>
      </c>
      <c r="D53" s="1416">
        <v>1276711</v>
      </c>
      <c r="E53" s="1416">
        <f t="shared" si="9"/>
        <v>756001</v>
      </c>
      <c r="F53" s="1416"/>
      <c r="G53" s="1416"/>
      <c r="H53" s="1416"/>
      <c r="I53" s="1416">
        <v>2032712</v>
      </c>
      <c r="J53" s="1416">
        <v>1276711</v>
      </c>
      <c r="K53" s="1416">
        <v>756001</v>
      </c>
      <c r="L53" s="1649"/>
      <c r="M53" s="1649"/>
      <c r="N53" s="1842"/>
    </row>
    <row r="54" spans="1:14" ht="12.75">
      <c r="A54" s="1841"/>
      <c r="B54" s="1548" t="s">
        <v>1158</v>
      </c>
      <c r="C54" s="1742">
        <f>SUM(C47:C53)</f>
        <v>126840740</v>
      </c>
      <c r="D54" s="1742">
        <f>SUM(D47:D53)</f>
        <v>79945796</v>
      </c>
      <c r="E54" s="1416">
        <f t="shared" si="9"/>
        <v>46894944</v>
      </c>
      <c r="F54" s="1742">
        <f aca="true" t="shared" si="11" ref="F54:N54">SUM(F47:F53)</f>
        <v>0</v>
      </c>
      <c r="G54" s="1742">
        <f t="shared" si="11"/>
        <v>0</v>
      </c>
      <c r="H54" s="1742">
        <f t="shared" si="11"/>
        <v>0</v>
      </c>
      <c r="I54" s="1742">
        <f t="shared" si="11"/>
        <v>126840740</v>
      </c>
      <c r="J54" s="1742">
        <f t="shared" si="11"/>
        <v>79945796</v>
      </c>
      <c r="K54" s="1742">
        <f t="shared" si="11"/>
        <v>46894944</v>
      </c>
      <c r="L54" s="1742">
        <f t="shared" si="11"/>
        <v>0</v>
      </c>
      <c r="M54" s="1742">
        <f t="shared" si="11"/>
        <v>0</v>
      </c>
      <c r="N54" s="1744">
        <f t="shared" si="11"/>
        <v>0</v>
      </c>
    </row>
    <row r="55" spans="1:14" ht="12.75">
      <c r="A55" s="1841"/>
      <c r="B55" s="1548"/>
      <c r="C55" s="1742"/>
      <c r="D55" s="1742">
        <f>SUM(C55)</f>
        <v>0</v>
      </c>
      <c r="E55" s="1416">
        <f t="shared" si="9"/>
        <v>0</v>
      </c>
      <c r="F55" s="1742"/>
      <c r="G55" s="1742"/>
      <c r="H55" s="1742"/>
      <c r="I55" s="1742"/>
      <c r="J55" s="1742"/>
      <c r="K55" s="1742"/>
      <c r="L55" s="1742"/>
      <c r="M55" s="1742"/>
      <c r="N55" s="1744"/>
    </row>
    <row r="56" spans="1:14" ht="12.75">
      <c r="A56" s="1843">
        <v>16</v>
      </c>
      <c r="B56" s="1772" t="s">
        <v>1158</v>
      </c>
      <c r="C56" s="1400">
        <f>SUM(C45+C54)</f>
        <v>212589382</v>
      </c>
      <c r="D56" s="1400">
        <f>SUM(D45+D54)</f>
        <v>138623726</v>
      </c>
      <c r="E56" s="1416">
        <f t="shared" si="9"/>
        <v>73965656</v>
      </c>
      <c r="F56" s="1400">
        <f aca="true" t="shared" si="12" ref="F56:N56">SUM(F45+F54)</f>
        <v>0</v>
      </c>
      <c r="G56" s="1400">
        <f t="shared" si="12"/>
        <v>0</v>
      </c>
      <c r="H56" s="1400">
        <f t="shared" si="12"/>
        <v>0</v>
      </c>
      <c r="I56" s="1400">
        <f t="shared" si="12"/>
        <v>212589382</v>
      </c>
      <c r="J56" s="1400">
        <f t="shared" si="12"/>
        <v>138623726</v>
      </c>
      <c r="K56" s="1400">
        <f t="shared" si="12"/>
        <v>73965656</v>
      </c>
      <c r="L56" s="1400">
        <f t="shared" si="12"/>
        <v>0</v>
      </c>
      <c r="M56" s="1400">
        <f t="shared" si="12"/>
        <v>0</v>
      </c>
      <c r="N56" s="1460">
        <f t="shared" si="12"/>
        <v>0</v>
      </c>
    </row>
    <row r="57" spans="1:14" ht="13.5" thickBot="1">
      <c r="A57" s="1849"/>
      <c r="B57" s="1817"/>
      <c r="C57" s="1402"/>
      <c r="D57" s="1402"/>
      <c r="E57" s="1402"/>
      <c r="F57" s="1402"/>
      <c r="G57" s="1402"/>
      <c r="H57" s="1402"/>
      <c r="I57" s="1402"/>
      <c r="J57" s="1402"/>
      <c r="K57" s="1402"/>
      <c r="L57" s="1817"/>
      <c r="M57" s="1817"/>
      <c r="N57" s="1850"/>
    </row>
    <row r="58" spans="1:14" ht="13.5" thickBot="1">
      <c r="A58" s="1835"/>
      <c r="B58" s="1404" t="s">
        <v>1445</v>
      </c>
      <c r="C58" s="1405">
        <f aca="true" t="shared" si="13" ref="C58:N58">SUM(C15+C21+C34+C56)</f>
        <v>247217206</v>
      </c>
      <c r="D58" s="1405">
        <f t="shared" si="13"/>
        <v>148179976</v>
      </c>
      <c r="E58" s="1405">
        <f t="shared" si="13"/>
        <v>99037230</v>
      </c>
      <c r="F58" s="1405">
        <f t="shared" si="13"/>
        <v>29676778</v>
      </c>
      <c r="G58" s="1405">
        <f t="shared" si="13"/>
        <v>4605204</v>
      </c>
      <c r="H58" s="1405">
        <f t="shared" si="13"/>
        <v>25071574</v>
      </c>
      <c r="I58" s="1405">
        <f t="shared" si="13"/>
        <v>217540428</v>
      </c>
      <c r="J58" s="1405">
        <f t="shared" si="13"/>
        <v>143574772</v>
      </c>
      <c r="K58" s="1405">
        <f t="shared" si="13"/>
        <v>73965656</v>
      </c>
      <c r="L58" s="1405">
        <f t="shared" si="13"/>
        <v>0</v>
      </c>
      <c r="M58" s="1405">
        <f t="shared" si="13"/>
        <v>0</v>
      </c>
      <c r="N58" s="1406">
        <f t="shared" si="13"/>
        <v>0</v>
      </c>
    </row>
    <row r="60" spans="3:5" ht="12.75">
      <c r="C60" s="338"/>
      <c r="D60" s="338"/>
      <c r="E60" s="338"/>
    </row>
    <row r="62" ht="12.75">
      <c r="E62" s="338"/>
    </row>
    <row r="63" ht="12.75">
      <c r="E63" s="338"/>
    </row>
    <row r="64" ht="12.75">
      <c r="E64" s="338"/>
    </row>
  </sheetData>
  <sheetProtection/>
  <mergeCells count="6">
    <mergeCell ref="A1:G1"/>
    <mergeCell ref="A4:N4"/>
    <mergeCell ref="C6:E6"/>
    <mergeCell ref="F6:H6"/>
    <mergeCell ref="I6:K6"/>
    <mergeCell ref="L6:N6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.7109375" style="0" bestFit="1" customWidth="1"/>
    <col min="2" max="2" width="33.00390625" style="0" customWidth="1"/>
    <col min="3" max="3" width="4.00390625" style="0" customWidth="1"/>
    <col min="5" max="5" width="8.421875" style="0" bestFit="1" customWidth="1"/>
    <col min="6" max="6" width="7.421875" style="0" customWidth="1"/>
    <col min="7" max="7" width="8.57421875" style="0" bestFit="1" customWidth="1"/>
    <col min="8" max="8" width="7.28125" style="0" customWidth="1"/>
    <col min="9" max="9" width="9.421875" style="0" bestFit="1" customWidth="1"/>
    <col min="10" max="10" width="6.8515625" style="0" bestFit="1" customWidth="1"/>
    <col min="11" max="11" width="7.28125" style="0" bestFit="1" customWidth="1"/>
    <col min="12" max="12" width="10.140625" style="0" customWidth="1"/>
  </cols>
  <sheetData>
    <row r="1" spans="1:7" ht="12.75">
      <c r="A1" s="1928" t="s">
        <v>957</v>
      </c>
      <c r="B1" s="1928"/>
      <c r="C1" s="1928"/>
      <c r="D1" s="1928"/>
      <c r="E1" s="1928"/>
      <c r="F1" s="1928"/>
      <c r="G1" s="1928"/>
    </row>
    <row r="4" spans="1:12" ht="12.75">
      <c r="A4" s="1392"/>
      <c r="B4" s="1981" t="s">
        <v>1365</v>
      </c>
      <c r="C4" s="1981"/>
      <c r="D4" s="1981"/>
      <c r="E4" s="1981"/>
      <c r="F4" s="1981"/>
      <c r="G4" s="1981"/>
      <c r="H4" s="1981"/>
      <c r="I4" s="1981"/>
      <c r="J4" s="1981"/>
      <c r="K4" s="1981"/>
      <c r="L4" s="1981"/>
    </row>
    <row r="5" spans="1:12" ht="12.75">
      <c r="A5" s="1392"/>
      <c r="B5" s="1393"/>
      <c r="C5" s="1393"/>
      <c r="D5" s="1393"/>
      <c r="E5" s="1393"/>
      <c r="F5" s="1393"/>
      <c r="G5" s="1393"/>
      <c r="H5" s="1393"/>
      <c r="I5" s="1393"/>
      <c r="J5" s="1393"/>
      <c r="K5" s="1393"/>
      <c r="L5" s="1393"/>
    </row>
    <row r="6" spans="1:12" ht="12.75">
      <c r="A6" s="1392"/>
      <c r="B6" s="1981" t="s">
        <v>1366</v>
      </c>
      <c r="C6" s="1981"/>
      <c r="D6" s="1981"/>
      <c r="E6" s="1981"/>
      <c r="F6" s="1981"/>
      <c r="G6" s="1981"/>
      <c r="H6" s="1981"/>
      <c r="I6" s="1981"/>
      <c r="J6" s="1981"/>
      <c r="K6" s="1981"/>
      <c r="L6" s="1981"/>
    </row>
    <row r="7" spans="1:12" ht="12.75">
      <c r="A7" s="1412"/>
      <c r="B7" s="1412"/>
      <c r="C7" s="10"/>
      <c r="D7" s="10"/>
      <c r="E7" s="10"/>
      <c r="F7" s="10"/>
      <c r="G7" s="10"/>
      <c r="H7" s="10"/>
      <c r="I7" s="10"/>
      <c r="J7" s="10"/>
      <c r="K7" s="10"/>
      <c r="L7" s="614"/>
    </row>
    <row r="8" spans="1:12" ht="12.75">
      <c r="A8" s="10"/>
      <c r="B8" s="1412"/>
      <c r="C8" s="10"/>
      <c r="D8" s="1423"/>
      <c r="E8" s="1423"/>
      <c r="F8" s="1423"/>
      <c r="G8" s="1423"/>
      <c r="H8" s="1423"/>
      <c r="I8" s="1423"/>
      <c r="J8" s="1423"/>
      <c r="K8" s="1423"/>
      <c r="L8" s="1423"/>
    </row>
    <row r="9" spans="1:12" ht="12.75">
      <c r="A9" s="10"/>
      <c r="B9" s="10"/>
      <c r="C9" s="10"/>
      <c r="D9" s="1424"/>
      <c r="E9" s="1424"/>
      <c r="F9" s="1424"/>
      <c r="G9" s="1424"/>
      <c r="H9" s="1424"/>
      <c r="I9" s="1414"/>
      <c r="J9" s="1424"/>
      <c r="K9" s="1424"/>
      <c r="L9" s="1424"/>
    </row>
    <row r="10" spans="1:12" ht="12.75">
      <c r="A10" s="10"/>
      <c r="B10" s="10"/>
      <c r="C10" s="10"/>
      <c r="D10" s="1424"/>
      <c r="E10" s="1424"/>
      <c r="F10" s="1424"/>
      <c r="G10" s="1424"/>
      <c r="H10" s="1424"/>
      <c r="I10" s="1414"/>
      <c r="J10" s="1424"/>
      <c r="K10" s="1424"/>
      <c r="L10" s="1424"/>
    </row>
    <row r="11" spans="1:12" ht="12.75">
      <c r="A11" s="10"/>
      <c r="B11" s="1412"/>
      <c r="C11" s="1412"/>
      <c r="D11" s="1413"/>
      <c r="E11" s="1413"/>
      <c r="F11" s="1413"/>
      <c r="G11" s="1413"/>
      <c r="H11" s="1413"/>
      <c r="I11" s="1414"/>
      <c r="J11" s="1415"/>
      <c r="K11" s="1415"/>
      <c r="L11" s="1414"/>
    </row>
    <row r="12" spans="1:12" ht="13.5" thickBot="1">
      <c r="A12" s="10"/>
      <c r="B12" s="1412" t="s">
        <v>1367</v>
      </c>
      <c r="C12" s="1412"/>
      <c r="D12" s="1413"/>
      <c r="E12" s="1413"/>
      <c r="F12" s="1413"/>
      <c r="G12" s="1413"/>
      <c r="H12" s="1413"/>
      <c r="I12" s="1414"/>
      <c r="J12" s="1415"/>
      <c r="K12" s="1415"/>
      <c r="L12" s="614" t="s">
        <v>1209</v>
      </c>
    </row>
    <row r="13" spans="1:12" ht="13.5" thickBot="1">
      <c r="A13" s="1394"/>
      <c r="B13" s="1395"/>
      <c r="C13" s="1396" t="s">
        <v>670</v>
      </c>
      <c r="D13" s="1397" t="s">
        <v>85</v>
      </c>
      <c r="E13" s="1397" t="s">
        <v>671</v>
      </c>
      <c r="F13" s="1397" t="s">
        <v>672</v>
      </c>
      <c r="G13" s="1397" t="s">
        <v>673</v>
      </c>
      <c r="H13" s="1397" t="s">
        <v>1189</v>
      </c>
      <c r="I13" s="1397" t="s">
        <v>674</v>
      </c>
      <c r="J13" s="1397" t="s">
        <v>675</v>
      </c>
      <c r="K13" s="1397" t="s">
        <v>676</v>
      </c>
      <c r="L13" s="1398" t="s">
        <v>677</v>
      </c>
    </row>
    <row r="14" spans="1:12" ht="12.75">
      <c r="A14" s="928" t="s">
        <v>686</v>
      </c>
      <c r="B14" s="928" t="s">
        <v>698</v>
      </c>
      <c r="C14" s="928">
        <v>78</v>
      </c>
      <c r="D14" s="1416">
        <v>2872980</v>
      </c>
      <c r="E14" s="935">
        <v>0</v>
      </c>
      <c r="F14" s="935">
        <v>0</v>
      </c>
      <c r="G14" s="935">
        <v>0</v>
      </c>
      <c r="H14" s="935">
        <v>0</v>
      </c>
      <c r="I14" s="935">
        <f>SUM(D14:H14)</f>
        <v>2872980</v>
      </c>
      <c r="J14" s="935">
        <v>0</v>
      </c>
      <c r="K14" s="935">
        <v>0</v>
      </c>
      <c r="L14" s="935">
        <f>SUM(I14:K14)</f>
        <v>2872980</v>
      </c>
    </row>
    <row r="15" spans="1:12" ht="12.75">
      <c r="A15" s="928" t="s">
        <v>699</v>
      </c>
      <c r="B15" s="928" t="s">
        <v>700</v>
      </c>
      <c r="C15" s="928">
        <v>81</v>
      </c>
      <c r="D15" s="935">
        <v>660067</v>
      </c>
      <c r="E15" s="935">
        <v>5469</v>
      </c>
      <c r="F15" s="935">
        <v>3489</v>
      </c>
      <c r="G15" s="935">
        <v>2887</v>
      </c>
      <c r="H15" s="935">
        <v>4159</v>
      </c>
      <c r="I15" s="935">
        <f>SUM(D15:H15)</f>
        <v>676071</v>
      </c>
      <c r="J15" s="935">
        <v>19</v>
      </c>
      <c r="K15" s="935">
        <v>131</v>
      </c>
      <c r="L15" s="935">
        <f>SUM(I15:K15)</f>
        <v>676221</v>
      </c>
    </row>
    <row r="16" spans="1:12" ht="13.5" thickBot="1">
      <c r="A16" s="931" t="s">
        <v>680</v>
      </c>
      <c r="B16" s="931" t="s">
        <v>701</v>
      </c>
      <c r="C16" s="931">
        <v>84</v>
      </c>
      <c r="D16" s="1401">
        <v>0</v>
      </c>
      <c r="E16" s="1401">
        <v>0</v>
      </c>
      <c r="F16" s="1401">
        <v>0</v>
      </c>
      <c r="G16" s="1401">
        <v>0</v>
      </c>
      <c r="H16" s="1401">
        <v>0</v>
      </c>
      <c r="I16" s="1401">
        <f>SUM(D16:H16)</f>
        <v>0</v>
      </c>
      <c r="J16" s="1401">
        <v>0</v>
      </c>
      <c r="K16" s="1401">
        <v>0</v>
      </c>
      <c r="L16" s="1417">
        <v>0</v>
      </c>
    </row>
    <row r="17" spans="1:12" ht="13.5" thickBot="1">
      <c r="A17" s="1403" t="s">
        <v>702</v>
      </c>
      <c r="B17" s="1404" t="s">
        <v>703</v>
      </c>
      <c r="C17" s="1404">
        <v>85</v>
      </c>
      <c r="D17" s="1405">
        <f aca="true" t="shared" si="0" ref="D17:K17">SUM(D14:D16)</f>
        <v>3533047</v>
      </c>
      <c r="E17" s="1405">
        <f t="shared" si="0"/>
        <v>5469</v>
      </c>
      <c r="F17" s="1405">
        <f t="shared" si="0"/>
        <v>3489</v>
      </c>
      <c r="G17" s="1405">
        <f t="shared" si="0"/>
        <v>2887</v>
      </c>
      <c r="H17" s="1405">
        <f t="shared" si="0"/>
        <v>4159</v>
      </c>
      <c r="I17" s="1405">
        <f t="shared" si="0"/>
        <v>3549051</v>
      </c>
      <c r="J17" s="1405">
        <f t="shared" si="0"/>
        <v>19</v>
      </c>
      <c r="K17" s="1405">
        <f t="shared" si="0"/>
        <v>131</v>
      </c>
      <c r="L17" s="1406">
        <f>SUM(I17:K17)</f>
        <v>3549201</v>
      </c>
    </row>
    <row r="18" spans="1:12" ht="12.75">
      <c r="A18" s="1809"/>
      <c r="B18" s="1809"/>
      <c r="C18" s="1809"/>
      <c r="D18" s="1766"/>
      <c r="E18" s="1766"/>
      <c r="F18" s="1766"/>
      <c r="G18" s="1766"/>
      <c r="H18" s="1766"/>
      <c r="I18" s="1766"/>
      <c r="J18" s="1766"/>
      <c r="K18" s="1766"/>
      <c r="L18" s="1766"/>
    </row>
    <row r="19" spans="1:12" ht="12.75">
      <c r="A19" s="1425"/>
      <c r="B19" s="1425"/>
      <c r="C19" s="1425"/>
      <c r="D19" s="1414"/>
      <c r="E19" s="1414"/>
      <c r="F19" s="1414"/>
      <c r="G19" s="1414"/>
      <c r="H19" s="1414"/>
      <c r="I19" s="1414"/>
      <c r="J19" s="1414"/>
      <c r="K19" s="1414"/>
      <c r="L19" s="1414"/>
    </row>
    <row r="20" spans="1:12" ht="12.75">
      <c r="A20" s="1425"/>
      <c r="B20" s="1425"/>
      <c r="C20" s="1425"/>
      <c r="D20" s="1414"/>
      <c r="E20" s="1414"/>
      <c r="F20" s="1414"/>
      <c r="G20" s="1414"/>
      <c r="H20" s="1414"/>
      <c r="I20" s="1414"/>
      <c r="J20" s="1414"/>
      <c r="K20" s="1414"/>
      <c r="L20" s="1414"/>
    </row>
    <row r="21" spans="1:12" ht="12.75">
      <c r="A21" s="1425"/>
      <c r="B21" s="1425"/>
      <c r="C21" s="1425"/>
      <c r="D21" s="1414"/>
      <c r="E21" s="1414"/>
      <c r="F21" s="1414"/>
      <c r="G21" s="1414"/>
      <c r="H21" s="1414"/>
      <c r="I21" s="1414"/>
      <c r="J21" s="1414"/>
      <c r="K21" s="1414"/>
      <c r="L21" s="1414"/>
    </row>
    <row r="22" spans="1:12" ht="13.5" thickBot="1">
      <c r="A22" s="1810"/>
      <c r="B22" s="1810" t="s">
        <v>704</v>
      </c>
      <c r="C22" s="1810"/>
      <c r="D22" s="1811"/>
      <c r="E22" s="1811"/>
      <c r="F22" s="1811"/>
      <c r="G22" s="1811"/>
      <c r="H22" s="1811"/>
      <c r="I22" s="1811"/>
      <c r="J22" s="1811"/>
      <c r="K22" s="1811"/>
      <c r="L22" s="1811"/>
    </row>
    <row r="23" spans="1:12" ht="13.5" thickBot="1">
      <c r="A23" s="1394"/>
      <c r="B23" s="1395"/>
      <c r="C23" s="1396" t="s">
        <v>670</v>
      </c>
      <c r="D23" s="1397" t="s">
        <v>85</v>
      </c>
      <c r="E23" s="1397" t="s">
        <v>671</v>
      </c>
      <c r="F23" s="1397" t="s">
        <v>672</v>
      </c>
      <c r="G23" s="1397" t="s">
        <v>673</v>
      </c>
      <c r="H23" s="1397" t="s">
        <v>1189</v>
      </c>
      <c r="I23" s="1397" t="s">
        <v>674</v>
      </c>
      <c r="J23" s="1397" t="s">
        <v>675</v>
      </c>
      <c r="K23" s="1397" t="s">
        <v>676</v>
      </c>
      <c r="L23" s="1398" t="s">
        <v>677</v>
      </c>
    </row>
    <row r="24" spans="1:12" ht="12.75">
      <c r="A24" s="928" t="s">
        <v>686</v>
      </c>
      <c r="B24" s="928" t="s">
        <v>704</v>
      </c>
      <c r="C24" s="928">
        <v>93</v>
      </c>
      <c r="D24" s="935">
        <v>218323</v>
      </c>
      <c r="E24" s="935">
        <v>3771</v>
      </c>
      <c r="F24" s="935">
        <v>874</v>
      </c>
      <c r="G24" s="935">
        <v>498</v>
      </c>
      <c r="H24" s="935">
        <v>420</v>
      </c>
      <c r="I24" s="935">
        <f>SUM(D24:H24)</f>
        <v>223886</v>
      </c>
      <c r="J24" s="935">
        <v>255</v>
      </c>
      <c r="K24" s="935">
        <v>19</v>
      </c>
      <c r="L24" s="935">
        <f>SUM(I24:K24)</f>
        <v>224160</v>
      </c>
    </row>
    <row r="25" spans="1:12" ht="13.5" thickBot="1">
      <c r="A25" s="931" t="s">
        <v>688</v>
      </c>
      <c r="B25" s="931" t="s">
        <v>705</v>
      </c>
      <c r="C25" s="931">
        <v>100</v>
      </c>
      <c r="D25" s="1401">
        <v>0</v>
      </c>
      <c r="E25" s="1401">
        <v>0</v>
      </c>
      <c r="F25" s="1401">
        <v>0</v>
      </c>
      <c r="G25" s="1401">
        <v>0</v>
      </c>
      <c r="H25" s="1401">
        <v>0</v>
      </c>
      <c r="I25" s="1401">
        <f>SUM(D25:H25)</f>
        <v>0</v>
      </c>
      <c r="J25" s="1401">
        <v>0</v>
      </c>
      <c r="K25" s="1401">
        <v>0</v>
      </c>
      <c r="L25" s="1401">
        <f>SUM(I25:K25)</f>
        <v>0</v>
      </c>
    </row>
    <row r="26" spans="1:12" ht="13.5" thickBot="1">
      <c r="A26" s="1403" t="s">
        <v>706</v>
      </c>
      <c r="B26" s="1404" t="s">
        <v>707</v>
      </c>
      <c r="C26" s="1404">
        <v>101</v>
      </c>
      <c r="D26" s="1405">
        <f aca="true" t="shared" si="1" ref="D26:I26">SUM(D24:D25)</f>
        <v>218323</v>
      </c>
      <c r="E26" s="1405">
        <f t="shared" si="1"/>
        <v>3771</v>
      </c>
      <c r="F26" s="1405">
        <f t="shared" si="1"/>
        <v>874</v>
      </c>
      <c r="G26" s="1405">
        <f t="shared" si="1"/>
        <v>498</v>
      </c>
      <c r="H26" s="1405">
        <f t="shared" si="1"/>
        <v>420</v>
      </c>
      <c r="I26" s="1405">
        <f t="shared" si="1"/>
        <v>223886</v>
      </c>
      <c r="J26" s="1405">
        <f>SUM(J23:J25)</f>
        <v>255</v>
      </c>
      <c r="K26" s="1405">
        <f>SUM(K23:K25)</f>
        <v>19</v>
      </c>
      <c r="L26" s="1406">
        <f>SUM(I26:K26)</f>
        <v>224160</v>
      </c>
    </row>
    <row r="27" spans="1:12" ht="12.75">
      <c r="A27" s="1830"/>
      <c r="B27" s="1830"/>
      <c r="C27" s="1830"/>
      <c r="D27" s="1831"/>
      <c r="E27" s="1831"/>
      <c r="F27" s="1831"/>
      <c r="G27" s="1831"/>
      <c r="H27" s="1831"/>
      <c r="I27" s="1831"/>
      <c r="J27" s="1831"/>
      <c r="K27" s="1831"/>
      <c r="L27" s="1831"/>
    </row>
    <row r="28" spans="1:12" ht="12.75">
      <c r="A28" s="10"/>
      <c r="B28" s="10"/>
      <c r="C28" s="10"/>
      <c r="D28" s="1424"/>
      <c r="E28" s="1424"/>
      <c r="F28" s="1424"/>
      <c r="G28" s="1424"/>
      <c r="H28" s="1424"/>
      <c r="I28" s="1424"/>
      <c r="J28" s="1424"/>
      <c r="K28" s="1424"/>
      <c r="L28" s="1424"/>
    </row>
    <row r="29" spans="1:12" ht="12.75">
      <c r="A29" s="10"/>
      <c r="B29" s="10"/>
      <c r="C29" s="10"/>
      <c r="D29" s="1424"/>
      <c r="E29" s="1424"/>
      <c r="F29" s="1424"/>
      <c r="G29" s="1424"/>
      <c r="H29" s="1424"/>
      <c r="I29" s="1424"/>
      <c r="J29" s="1424"/>
      <c r="K29" s="1424"/>
      <c r="L29" s="1424"/>
    </row>
    <row r="30" spans="1:12" ht="12.75">
      <c r="A30" s="10"/>
      <c r="B30" s="10"/>
      <c r="C30" s="10"/>
      <c r="D30" s="1424"/>
      <c r="E30" s="1424"/>
      <c r="F30" s="1424"/>
      <c r="G30" s="1424"/>
      <c r="H30" s="1424"/>
      <c r="I30" s="1424"/>
      <c r="J30" s="1424"/>
      <c r="K30" s="1424"/>
      <c r="L30" s="1424"/>
    </row>
    <row r="31" spans="1:12" ht="12.75">
      <c r="A31" s="1425"/>
      <c r="B31" s="1425"/>
      <c r="C31" s="1425"/>
      <c r="D31" s="1414"/>
      <c r="E31" s="1414"/>
      <c r="F31" s="1414"/>
      <c r="G31" s="1414"/>
      <c r="H31" s="1414"/>
      <c r="I31" s="1414"/>
      <c r="J31" s="1414"/>
      <c r="K31" s="1414"/>
      <c r="L31" s="1414"/>
    </row>
    <row r="32" spans="1:12" ht="12.75">
      <c r="A32" s="10"/>
      <c r="B32" s="10"/>
      <c r="C32" s="10"/>
      <c r="D32" s="1424"/>
      <c r="E32" s="1424"/>
      <c r="F32" s="1424"/>
      <c r="G32" s="1424"/>
      <c r="H32" s="1424"/>
      <c r="I32" s="1424"/>
      <c r="J32" s="1424"/>
      <c r="K32" s="1424"/>
      <c r="L32" s="1424"/>
    </row>
    <row r="33" spans="1:12" ht="12.75">
      <c r="A33" s="10"/>
      <c r="B33" s="1412"/>
      <c r="C33" s="1412"/>
      <c r="D33" s="1413"/>
      <c r="E33" s="1413"/>
      <c r="F33" s="1413"/>
      <c r="G33" s="1413"/>
      <c r="H33" s="1413"/>
      <c r="I33" s="1413"/>
      <c r="J33" s="1415"/>
      <c r="K33" s="1415"/>
      <c r="L33" s="1414"/>
    </row>
    <row r="38" spans="2:6" ht="12.75">
      <c r="B38" s="1418"/>
      <c r="D38" s="1418"/>
      <c r="E38" s="1418"/>
      <c r="F38" s="1418"/>
    </row>
    <row r="39" spans="1:6" ht="12.75">
      <c r="A39" s="1419"/>
      <c r="B39" s="1420"/>
      <c r="D39" s="338"/>
      <c r="E39" s="338"/>
      <c r="F39" s="1421"/>
    </row>
    <row r="40" spans="2:6" ht="12.75">
      <c r="B40" s="1420"/>
      <c r="D40" s="338"/>
      <c r="E40" s="338"/>
      <c r="F40" s="1421"/>
    </row>
    <row r="41" spans="2:6" ht="12.75">
      <c r="B41" s="1420"/>
      <c r="D41" s="338"/>
      <c r="E41" s="338"/>
      <c r="F41" s="1421"/>
    </row>
    <row r="42" spans="2:6" ht="12.75">
      <c r="B42" s="1420"/>
      <c r="D42" s="338"/>
      <c r="E42" s="338"/>
      <c r="F42" s="1421"/>
    </row>
    <row r="43" spans="1:6" ht="12.75">
      <c r="A43" s="1419"/>
      <c r="B43" s="1420"/>
      <c r="D43" s="338"/>
      <c r="E43" s="338"/>
      <c r="F43" s="1421"/>
    </row>
    <row r="44" spans="1:6" ht="12.75">
      <c r="A44" s="1392"/>
      <c r="B44" s="1392"/>
      <c r="D44" s="338"/>
      <c r="E44" s="338"/>
      <c r="F44" s="338"/>
    </row>
    <row r="45" spans="4:6" ht="12.75">
      <c r="D45" s="338"/>
      <c r="E45" s="338"/>
      <c r="F45" s="338"/>
    </row>
    <row r="46" spans="1:6" ht="12.75">
      <c r="A46" s="1392"/>
      <c r="B46" s="1392"/>
      <c r="D46" s="1421"/>
      <c r="E46" s="1421"/>
      <c r="F46" s="1421"/>
    </row>
    <row r="48" spans="1:2" ht="12.75">
      <c r="A48" s="1392"/>
      <c r="B48" s="1392"/>
    </row>
    <row r="50" spans="1:2" ht="12.75">
      <c r="A50" s="1392"/>
      <c r="B50" s="1422"/>
    </row>
    <row r="52" ht="12.75">
      <c r="A52" s="1392"/>
    </row>
  </sheetData>
  <sheetProtection/>
  <mergeCells count="3">
    <mergeCell ref="B4:L4"/>
    <mergeCell ref="B6:L6"/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zoomScalePageLayoutView="0" workbookViewId="0" topLeftCell="C24">
      <selection activeCell="J51" sqref="J51"/>
    </sheetView>
  </sheetViews>
  <sheetFormatPr defaultColWidth="9.140625" defaultRowHeight="12.75"/>
  <cols>
    <col min="1" max="1" width="36.28125" style="8" bestFit="1" customWidth="1"/>
    <col min="2" max="2" width="10.8515625" style="8" customWidth="1"/>
    <col min="3" max="3" width="10.57421875" style="8" customWidth="1"/>
    <col min="4" max="4" width="10.140625" style="8" customWidth="1"/>
    <col min="5" max="5" width="9.140625" style="8" customWidth="1"/>
    <col min="6" max="6" width="11.8515625" style="8" customWidth="1"/>
    <col min="7" max="7" width="10.8515625" style="8" customWidth="1"/>
    <col min="8" max="8" width="10.140625" style="8" bestFit="1" customWidth="1"/>
    <col min="9" max="9" width="8.7109375" style="8" customWidth="1"/>
    <col min="10" max="10" width="10.8515625" style="8" bestFit="1" customWidth="1"/>
    <col min="11" max="11" width="11.140625" style="8" customWidth="1"/>
    <col min="12" max="12" width="10.57421875" style="8" customWidth="1"/>
    <col min="13" max="13" width="9.28125" style="8" customWidth="1"/>
  </cols>
  <sheetData>
    <row r="1" ht="12.75">
      <c r="A1" s="79" t="s">
        <v>880</v>
      </c>
    </row>
    <row r="2" spans="1:13" ht="12.75">
      <c r="A2" s="1873" t="s">
        <v>1451</v>
      </c>
      <c r="B2" s="1873"/>
      <c r="C2" s="1873"/>
      <c r="D2" s="1873"/>
      <c r="E2" s="1873"/>
      <c r="F2" s="1873"/>
      <c r="G2" s="1873"/>
      <c r="H2" s="1873"/>
      <c r="I2" s="1873"/>
      <c r="J2" s="1873"/>
      <c r="K2" s="1873"/>
      <c r="L2" s="1873"/>
      <c r="M2" s="1873"/>
    </row>
    <row r="3" spans="1:13" ht="12.75">
      <c r="A3" s="1873" t="s">
        <v>996</v>
      </c>
      <c r="B3" s="1873"/>
      <c r="C3" s="1873"/>
      <c r="D3" s="1873"/>
      <c r="E3" s="1873"/>
      <c r="F3" s="1873"/>
      <c r="G3" s="1873"/>
      <c r="H3" s="1873"/>
      <c r="I3" s="1873"/>
      <c r="J3" s="1873"/>
      <c r="K3" s="1873"/>
      <c r="L3" s="1873"/>
      <c r="M3" s="1873"/>
    </row>
    <row r="4" spans="1:11" ht="12.75">
      <c r="A4" s="1873"/>
      <c r="B4" s="1873"/>
      <c r="C4" s="1873"/>
      <c r="D4" s="1873"/>
      <c r="E4" s="1873"/>
      <c r="F4" s="1873"/>
      <c r="G4" s="1873"/>
      <c r="H4" s="1873"/>
      <c r="I4" s="1873"/>
      <c r="J4" s="1873"/>
      <c r="K4" s="961"/>
    </row>
    <row r="5" spans="1:10" ht="12.75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3" ht="13.5" thickBot="1">
      <c r="A6" s="66" t="s">
        <v>1152</v>
      </c>
      <c r="B6" s="79"/>
      <c r="C6" s="79"/>
      <c r="D6" s="79"/>
      <c r="E6" s="79"/>
      <c r="F6" s="79"/>
      <c r="G6" s="79"/>
      <c r="H6" s="79"/>
      <c r="I6" s="79"/>
      <c r="J6" s="98"/>
      <c r="K6" s="98"/>
      <c r="L6" s="1872" t="s">
        <v>1151</v>
      </c>
      <c r="M6" s="1872"/>
    </row>
    <row r="7" spans="1:13" ht="13.5" thickBot="1">
      <c r="A7" s="1877" t="s">
        <v>1153</v>
      </c>
      <c r="B7" s="1874" t="s">
        <v>1108</v>
      </c>
      <c r="C7" s="1875"/>
      <c r="D7" s="1875"/>
      <c r="E7" s="1876"/>
      <c r="F7" s="1874" t="s">
        <v>1109</v>
      </c>
      <c r="G7" s="1875"/>
      <c r="H7" s="1875"/>
      <c r="I7" s="1876"/>
      <c r="J7" s="1879" t="s">
        <v>1110</v>
      </c>
      <c r="K7" s="1880"/>
      <c r="L7" s="1880"/>
      <c r="M7" s="1881"/>
    </row>
    <row r="8" spans="1:13" ht="26.25" thickBot="1">
      <c r="A8" s="1878"/>
      <c r="B8" s="104" t="s">
        <v>995</v>
      </c>
      <c r="C8" s="963" t="s">
        <v>1020</v>
      </c>
      <c r="D8" s="964" t="s">
        <v>1126</v>
      </c>
      <c r="E8" s="962" t="s">
        <v>1269</v>
      </c>
      <c r="F8" s="104" t="s">
        <v>995</v>
      </c>
      <c r="G8" s="963" t="s">
        <v>1020</v>
      </c>
      <c r="H8" s="964" t="s">
        <v>1126</v>
      </c>
      <c r="I8" s="962" t="s">
        <v>1269</v>
      </c>
      <c r="J8" s="104" t="s">
        <v>995</v>
      </c>
      <c r="K8" s="963" t="s">
        <v>1020</v>
      </c>
      <c r="L8" s="964" t="s">
        <v>1126</v>
      </c>
      <c r="M8" s="986" t="s">
        <v>1269</v>
      </c>
    </row>
    <row r="9" spans="1:13" ht="12.75">
      <c r="A9" s="91" t="s">
        <v>1154</v>
      </c>
      <c r="B9" s="121">
        <v>40217</v>
      </c>
      <c r="C9" s="258">
        <v>51963</v>
      </c>
      <c r="D9" s="966">
        <v>55085</v>
      </c>
      <c r="E9" s="1006">
        <f>SUM(D9/C9)*100</f>
        <v>106.00812116313531</v>
      </c>
      <c r="F9" s="965"/>
      <c r="G9" s="967"/>
      <c r="H9" s="966"/>
      <c r="I9" s="1006">
        <v>0</v>
      </c>
      <c r="J9" s="965">
        <f aca="true" t="shared" si="0" ref="J9:L26">SUM(B9+F9)</f>
        <v>40217</v>
      </c>
      <c r="K9" s="199">
        <f t="shared" si="0"/>
        <v>51963</v>
      </c>
      <c r="L9" s="967">
        <f t="shared" si="0"/>
        <v>55085</v>
      </c>
      <c r="M9" s="968">
        <f>SUM(L9/K9)*100</f>
        <v>106.00812116313531</v>
      </c>
    </row>
    <row r="10" spans="1:13" ht="12.75">
      <c r="A10" s="92" t="s">
        <v>1454</v>
      </c>
      <c r="B10" s="122">
        <v>157013</v>
      </c>
      <c r="C10" s="259">
        <v>181803</v>
      </c>
      <c r="D10" s="970">
        <v>147914</v>
      </c>
      <c r="E10" s="1006">
        <f aca="true" t="shared" si="1" ref="E10:E38">SUM(D10/C10)*100</f>
        <v>81.35949351770873</v>
      </c>
      <c r="F10" s="969">
        <v>32687</v>
      </c>
      <c r="G10" s="967">
        <v>69109</v>
      </c>
      <c r="H10" s="970">
        <v>103712</v>
      </c>
      <c r="I10" s="1006">
        <f>SUM(H10/G10)*100</f>
        <v>150.0701789926059</v>
      </c>
      <c r="J10" s="1055">
        <f>SUM(B10+F10)</f>
        <v>189700</v>
      </c>
      <c r="K10" s="194">
        <f t="shared" si="0"/>
        <v>250912</v>
      </c>
      <c r="L10" s="967">
        <f t="shared" si="0"/>
        <v>251626</v>
      </c>
      <c r="M10" s="968">
        <f aca="true" t="shared" si="2" ref="M10:M30">SUM(L10/K10)*100</f>
        <v>100.28456191812269</v>
      </c>
    </row>
    <row r="11" spans="1:13" ht="12.75">
      <c r="A11" s="92" t="s">
        <v>1284</v>
      </c>
      <c r="B11" s="122">
        <v>32000</v>
      </c>
      <c r="C11" s="259">
        <v>32907</v>
      </c>
      <c r="D11" s="970">
        <v>32907</v>
      </c>
      <c r="E11" s="1006">
        <f t="shared" si="1"/>
        <v>100</v>
      </c>
      <c r="F11" s="1010"/>
      <c r="G11" s="971"/>
      <c r="H11" s="970"/>
      <c r="I11" s="1006">
        <v>0</v>
      </c>
      <c r="J11" s="1055">
        <f t="shared" si="0"/>
        <v>32000</v>
      </c>
      <c r="K11" s="194">
        <f t="shared" si="0"/>
        <v>32907</v>
      </c>
      <c r="L11" s="967">
        <f t="shared" si="0"/>
        <v>32907</v>
      </c>
      <c r="M11" s="968">
        <f t="shared" si="2"/>
        <v>100</v>
      </c>
    </row>
    <row r="12" spans="1:13" ht="12.75">
      <c r="A12" s="165" t="s">
        <v>141</v>
      </c>
      <c r="B12" s="363">
        <v>118507</v>
      </c>
      <c r="C12" s="386">
        <v>118507</v>
      </c>
      <c r="D12" s="970">
        <v>118507</v>
      </c>
      <c r="E12" s="1006">
        <f t="shared" si="1"/>
        <v>100</v>
      </c>
      <c r="F12" s="969"/>
      <c r="G12" s="967"/>
      <c r="H12" s="970"/>
      <c r="I12" s="1006">
        <v>0</v>
      </c>
      <c r="J12" s="1055">
        <f t="shared" si="0"/>
        <v>118507</v>
      </c>
      <c r="K12" s="194">
        <f t="shared" si="0"/>
        <v>118507</v>
      </c>
      <c r="L12" s="967">
        <f t="shared" si="0"/>
        <v>118507</v>
      </c>
      <c r="M12" s="968">
        <f t="shared" si="2"/>
        <v>100</v>
      </c>
    </row>
    <row r="13" spans="1:13" ht="12.75">
      <c r="A13" s="165" t="s">
        <v>71</v>
      </c>
      <c r="B13" s="332">
        <v>78372</v>
      </c>
      <c r="C13" s="387">
        <v>83398</v>
      </c>
      <c r="D13" s="970">
        <v>83398</v>
      </c>
      <c r="E13" s="1006">
        <f t="shared" si="1"/>
        <v>100</v>
      </c>
      <c r="F13" s="969"/>
      <c r="G13" s="967"/>
      <c r="H13" s="970"/>
      <c r="I13" s="1006">
        <v>0</v>
      </c>
      <c r="J13" s="1055">
        <f t="shared" si="0"/>
        <v>78372</v>
      </c>
      <c r="K13" s="194">
        <f t="shared" si="0"/>
        <v>83398</v>
      </c>
      <c r="L13" s="967">
        <f t="shared" si="0"/>
        <v>83398</v>
      </c>
      <c r="M13" s="968">
        <f t="shared" si="2"/>
        <v>100</v>
      </c>
    </row>
    <row r="14" spans="1:13" ht="12.75">
      <c r="A14" s="166" t="s">
        <v>72</v>
      </c>
      <c r="B14" s="332">
        <v>54383</v>
      </c>
      <c r="C14" s="387">
        <v>53567</v>
      </c>
      <c r="D14" s="970">
        <v>53567</v>
      </c>
      <c r="E14" s="1006">
        <f t="shared" si="1"/>
        <v>100</v>
      </c>
      <c r="F14" s="969"/>
      <c r="G14" s="967"/>
      <c r="H14" s="970"/>
      <c r="I14" s="1006">
        <v>0</v>
      </c>
      <c r="J14" s="1055">
        <f t="shared" si="0"/>
        <v>54383</v>
      </c>
      <c r="K14" s="194">
        <f t="shared" si="0"/>
        <v>53567</v>
      </c>
      <c r="L14" s="967">
        <f t="shared" si="0"/>
        <v>53567</v>
      </c>
      <c r="M14" s="968">
        <f t="shared" si="2"/>
        <v>100</v>
      </c>
    </row>
    <row r="15" spans="1:13" ht="12.75">
      <c r="A15" s="166" t="s">
        <v>1471</v>
      </c>
      <c r="B15" s="332">
        <v>8721</v>
      </c>
      <c r="C15" s="387">
        <v>8721</v>
      </c>
      <c r="D15" s="970">
        <v>8721</v>
      </c>
      <c r="E15" s="1006">
        <f t="shared" si="1"/>
        <v>100</v>
      </c>
      <c r="F15" s="969"/>
      <c r="G15" s="967"/>
      <c r="H15" s="970"/>
      <c r="I15" s="1006">
        <v>0</v>
      </c>
      <c r="J15" s="1055">
        <f t="shared" si="0"/>
        <v>8721</v>
      </c>
      <c r="K15" s="194">
        <f t="shared" si="0"/>
        <v>8721</v>
      </c>
      <c r="L15" s="967">
        <f t="shared" si="0"/>
        <v>8721</v>
      </c>
      <c r="M15" s="968">
        <f t="shared" si="2"/>
        <v>100</v>
      </c>
    </row>
    <row r="16" spans="1:13" ht="12.75">
      <c r="A16" s="166" t="s">
        <v>885</v>
      </c>
      <c r="B16" s="266"/>
      <c r="C16" s="269">
        <v>9069</v>
      </c>
      <c r="D16" s="970">
        <v>9069</v>
      </c>
      <c r="E16" s="1006">
        <f t="shared" si="1"/>
        <v>100</v>
      </c>
      <c r="F16" s="969"/>
      <c r="G16" s="967"/>
      <c r="H16" s="970"/>
      <c r="I16" s="1006">
        <v>0</v>
      </c>
      <c r="J16" s="1055">
        <f t="shared" si="0"/>
        <v>0</v>
      </c>
      <c r="K16" s="194">
        <f t="shared" si="0"/>
        <v>9069</v>
      </c>
      <c r="L16" s="967">
        <f t="shared" si="0"/>
        <v>9069</v>
      </c>
      <c r="M16" s="968">
        <f t="shared" si="2"/>
        <v>100</v>
      </c>
    </row>
    <row r="17" spans="1:13" ht="12.75">
      <c r="A17" s="165" t="s">
        <v>132</v>
      </c>
      <c r="B17" s="332"/>
      <c r="C17" s="387">
        <v>52298</v>
      </c>
      <c r="D17" s="972">
        <v>52298</v>
      </c>
      <c r="E17" s="1006">
        <f t="shared" si="1"/>
        <v>100</v>
      </c>
      <c r="F17" s="969"/>
      <c r="G17" s="967"/>
      <c r="H17" s="972"/>
      <c r="I17" s="1006">
        <v>0</v>
      </c>
      <c r="J17" s="1055">
        <f t="shared" si="0"/>
        <v>0</v>
      </c>
      <c r="K17" s="194">
        <f t="shared" si="0"/>
        <v>52298</v>
      </c>
      <c r="L17" s="967">
        <f t="shared" si="0"/>
        <v>52298</v>
      </c>
      <c r="M17" s="968">
        <f t="shared" si="2"/>
        <v>100</v>
      </c>
    </row>
    <row r="18" spans="1:13" ht="12.75">
      <c r="A18" s="324" t="s">
        <v>86</v>
      </c>
      <c r="B18" s="266">
        <v>4239</v>
      </c>
      <c r="C18" s="269">
        <v>4948</v>
      </c>
      <c r="D18" s="970">
        <v>4948</v>
      </c>
      <c r="E18" s="1006">
        <f t="shared" si="1"/>
        <v>100</v>
      </c>
      <c r="F18" s="969"/>
      <c r="G18" s="967"/>
      <c r="H18" s="970"/>
      <c r="I18" s="1006">
        <v>0</v>
      </c>
      <c r="J18" s="1055">
        <f t="shared" si="0"/>
        <v>4239</v>
      </c>
      <c r="K18" s="194">
        <f t="shared" si="0"/>
        <v>4948</v>
      </c>
      <c r="L18" s="967">
        <f t="shared" si="0"/>
        <v>4948</v>
      </c>
      <c r="M18" s="968">
        <f t="shared" si="2"/>
        <v>100</v>
      </c>
    </row>
    <row r="19" spans="1:13" ht="12.75">
      <c r="A19" s="324" t="s">
        <v>92</v>
      </c>
      <c r="B19" s="266"/>
      <c r="C19" s="269">
        <v>12720</v>
      </c>
      <c r="D19" s="970">
        <v>12720</v>
      </c>
      <c r="E19" s="1006">
        <f t="shared" si="1"/>
        <v>100</v>
      </c>
      <c r="F19" s="969"/>
      <c r="G19" s="967"/>
      <c r="H19" s="970"/>
      <c r="I19" s="1006">
        <v>0</v>
      </c>
      <c r="J19" s="1055">
        <f t="shared" si="0"/>
        <v>0</v>
      </c>
      <c r="K19" s="194">
        <f t="shared" si="0"/>
        <v>12720</v>
      </c>
      <c r="L19" s="967">
        <f t="shared" si="0"/>
        <v>12720</v>
      </c>
      <c r="M19" s="968">
        <f t="shared" si="2"/>
        <v>100</v>
      </c>
    </row>
    <row r="20" spans="1:13" ht="12.75">
      <c r="A20" s="324" t="s">
        <v>172</v>
      </c>
      <c r="B20" s="266"/>
      <c r="C20" s="269"/>
      <c r="D20" s="970"/>
      <c r="E20" s="1006">
        <v>0</v>
      </c>
      <c r="F20" s="969"/>
      <c r="G20" s="967">
        <v>18281</v>
      </c>
      <c r="H20" s="970">
        <v>18281</v>
      </c>
      <c r="I20" s="1006">
        <f>SUM(H20/G20)*100</f>
        <v>100</v>
      </c>
      <c r="J20" s="1055">
        <f t="shared" si="0"/>
        <v>0</v>
      </c>
      <c r="K20" s="194">
        <f t="shared" si="0"/>
        <v>18281</v>
      </c>
      <c r="L20" s="967">
        <f t="shared" si="0"/>
        <v>18281</v>
      </c>
      <c r="M20" s="968">
        <f t="shared" si="2"/>
        <v>100</v>
      </c>
    </row>
    <row r="21" spans="1:13" ht="12.75">
      <c r="A21" s="114" t="s">
        <v>1285</v>
      </c>
      <c r="B21" s="266"/>
      <c r="C21" s="269"/>
      <c r="D21" s="970"/>
      <c r="E21" s="1006">
        <v>0</v>
      </c>
      <c r="F21" s="969"/>
      <c r="G21" s="967"/>
      <c r="H21" s="970"/>
      <c r="I21" s="1006">
        <v>0</v>
      </c>
      <c r="J21" s="1055">
        <f t="shared" si="0"/>
        <v>0</v>
      </c>
      <c r="K21" s="194">
        <f t="shared" si="0"/>
        <v>0</v>
      </c>
      <c r="L21" s="967">
        <f t="shared" si="0"/>
        <v>0</v>
      </c>
      <c r="M21" s="968">
        <v>0</v>
      </c>
    </row>
    <row r="22" spans="1:13" ht="12.75">
      <c r="A22" s="92" t="s">
        <v>1258</v>
      </c>
      <c r="B22" s="87"/>
      <c r="C22" s="253"/>
      <c r="D22" s="970"/>
      <c r="E22" s="1006">
        <v>0</v>
      </c>
      <c r="F22" s="969">
        <v>1500</v>
      </c>
      <c r="G22" s="967">
        <v>1500</v>
      </c>
      <c r="H22" s="970">
        <v>4661</v>
      </c>
      <c r="I22" s="1006">
        <f>SUM(H22/G22)*100</f>
        <v>310.73333333333335</v>
      </c>
      <c r="J22" s="1055">
        <f t="shared" si="0"/>
        <v>1500</v>
      </c>
      <c r="K22" s="194">
        <f t="shared" si="0"/>
        <v>1500</v>
      </c>
      <c r="L22" s="967">
        <f t="shared" si="0"/>
        <v>4661</v>
      </c>
      <c r="M22" s="968">
        <f t="shared" si="2"/>
        <v>310.73333333333335</v>
      </c>
    </row>
    <row r="23" spans="1:13" ht="12.75">
      <c r="A23" s="92" t="s">
        <v>1160</v>
      </c>
      <c r="B23" s="122"/>
      <c r="C23" s="259"/>
      <c r="D23" s="970"/>
      <c r="E23" s="1006">
        <v>0</v>
      </c>
      <c r="F23" s="969"/>
      <c r="G23" s="967"/>
      <c r="H23" s="970"/>
      <c r="I23" s="1006">
        <v>0</v>
      </c>
      <c r="J23" s="1055">
        <f t="shared" si="0"/>
        <v>0</v>
      </c>
      <c r="K23" s="194">
        <f t="shared" si="0"/>
        <v>0</v>
      </c>
      <c r="L23" s="967">
        <f t="shared" si="0"/>
        <v>0</v>
      </c>
      <c r="M23" s="968">
        <v>0</v>
      </c>
    </row>
    <row r="24" spans="1:13" ht="12.75">
      <c r="A24" s="92" t="s">
        <v>1287</v>
      </c>
      <c r="B24" s="122">
        <v>131153</v>
      </c>
      <c r="C24" s="259">
        <v>91093</v>
      </c>
      <c r="D24" s="970">
        <v>91915</v>
      </c>
      <c r="E24" s="1006">
        <f t="shared" si="1"/>
        <v>100.90237449639379</v>
      </c>
      <c r="F24" s="973"/>
      <c r="G24" s="970"/>
      <c r="H24" s="970"/>
      <c r="I24" s="1006">
        <v>0</v>
      </c>
      <c r="J24" s="1055">
        <f t="shared" si="0"/>
        <v>131153</v>
      </c>
      <c r="K24" s="194">
        <f t="shared" si="0"/>
        <v>91093</v>
      </c>
      <c r="L24" s="967">
        <f t="shared" si="0"/>
        <v>91915</v>
      </c>
      <c r="M24" s="968">
        <f t="shared" si="2"/>
        <v>100.90237449639379</v>
      </c>
    </row>
    <row r="25" spans="1:13" ht="12.75">
      <c r="A25" s="92" t="s">
        <v>1286</v>
      </c>
      <c r="B25" s="122"/>
      <c r="C25" s="259"/>
      <c r="D25" s="970"/>
      <c r="E25" s="1006">
        <v>0</v>
      </c>
      <c r="F25" s="969"/>
      <c r="G25" s="967"/>
      <c r="H25" s="970"/>
      <c r="I25" s="1006">
        <v>0</v>
      </c>
      <c r="J25" s="1055">
        <f t="shared" si="0"/>
        <v>0</v>
      </c>
      <c r="K25" s="194">
        <f t="shared" si="0"/>
        <v>0</v>
      </c>
      <c r="L25" s="967">
        <f t="shared" si="0"/>
        <v>0</v>
      </c>
      <c r="M25" s="968">
        <v>0</v>
      </c>
    </row>
    <row r="26" spans="1:13" ht="12.75">
      <c r="A26" s="92" t="s">
        <v>1463</v>
      </c>
      <c r="B26" s="122"/>
      <c r="C26" s="259"/>
      <c r="D26" s="970"/>
      <c r="E26" s="1006">
        <v>0</v>
      </c>
      <c r="F26" s="973"/>
      <c r="G26" s="450"/>
      <c r="H26" s="970"/>
      <c r="I26" s="1006">
        <v>0</v>
      </c>
      <c r="J26" s="1055">
        <f t="shared" si="0"/>
        <v>0</v>
      </c>
      <c r="K26" s="194">
        <f t="shared" si="0"/>
        <v>0</v>
      </c>
      <c r="L26" s="967">
        <f t="shared" si="0"/>
        <v>0</v>
      </c>
      <c r="M26" s="968">
        <v>0</v>
      </c>
    </row>
    <row r="27" spans="1:13" ht="12.75">
      <c r="A27" s="92" t="s">
        <v>1287</v>
      </c>
      <c r="B27" s="122"/>
      <c r="C27" s="259">
        <v>136</v>
      </c>
      <c r="D27" s="970">
        <v>136</v>
      </c>
      <c r="E27" s="1006">
        <f t="shared" si="1"/>
        <v>100</v>
      </c>
      <c r="F27" s="969"/>
      <c r="G27" s="970"/>
      <c r="H27" s="970"/>
      <c r="I27" s="1006">
        <v>0</v>
      </c>
      <c r="J27" s="969"/>
      <c r="K27" s="194">
        <f aca="true" t="shared" si="3" ref="K27:L29">SUM(C27+G27)</f>
        <v>136</v>
      </c>
      <c r="L27" s="967">
        <f t="shared" si="3"/>
        <v>136</v>
      </c>
      <c r="M27" s="968">
        <f t="shared" si="2"/>
        <v>100</v>
      </c>
    </row>
    <row r="28" spans="1:13" ht="12.75">
      <c r="A28" s="92" t="s">
        <v>1286</v>
      </c>
      <c r="B28" s="122"/>
      <c r="C28" s="259"/>
      <c r="D28" s="970"/>
      <c r="E28" s="1006">
        <v>0</v>
      </c>
      <c r="F28" s="969"/>
      <c r="G28" s="970">
        <v>2086</v>
      </c>
      <c r="H28" s="970">
        <v>2086</v>
      </c>
      <c r="I28" s="1006">
        <f>SUM(H28/G28)*100</f>
        <v>100</v>
      </c>
      <c r="J28" s="969"/>
      <c r="K28" s="194">
        <f t="shared" si="3"/>
        <v>2086</v>
      </c>
      <c r="L28" s="967">
        <f t="shared" si="3"/>
        <v>2086</v>
      </c>
      <c r="M28" s="968">
        <f t="shared" si="2"/>
        <v>100</v>
      </c>
    </row>
    <row r="29" spans="1:13" ht="12.75">
      <c r="A29" s="92" t="s">
        <v>170</v>
      </c>
      <c r="B29" s="123"/>
      <c r="C29" s="260"/>
      <c r="D29" s="970"/>
      <c r="E29" s="1006">
        <v>0</v>
      </c>
      <c r="F29" s="973"/>
      <c r="G29" s="974">
        <v>20000</v>
      </c>
      <c r="H29" s="970">
        <v>20000</v>
      </c>
      <c r="I29" s="1006">
        <f>SUM(H29/G29)*100</f>
        <v>100</v>
      </c>
      <c r="J29" s="969">
        <f>SUM(B29+F29)</f>
        <v>0</v>
      </c>
      <c r="K29" s="194">
        <f t="shared" si="3"/>
        <v>20000</v>
      </c>
      <c r="L29" s="970">
        <f t="shared" si="3"/>
        <v>20000</v>
      </c>
      <c r="M29" s="968">
        <f t="shared" si="2"/>
        <v>100</v>
      </c>
    </row>
    <row r="30" spans="1:13" ht="25.5">
      <c r="A30" s="124" t="s">
        <v>103</v>
      </c>
      <c r="B30" s="122"/>
      <c r="C30" s="259">
        <v>8465</v>
      </c>
      <c r="D30" s="423">
        <v>8465</v>
      </c>
      <c r="E30" s="1006">
        <f t="shared" si="1"/>
        <v>100</v>
      </c>
      <c r="F30" s="1187">
        <v>52335</v>
      </c>
      <c r="G30" s="423">
        <v>143362</v>
      </c>
      <c r="H30" s="1188">
        <v>143362</v>
      </c>
      <c r="I30" s="1006">
        <f>SUM(H30/G30)*100</f>
        <v>100</v>
      </c>
      <c r="J30" s="1192">
        <f>SUM(B30+F30)</f>
        <v>52335</v>
      </c>
      <c r="K30" s="194">
        <f>SUM(C30+G30)</f>
        <v>151827</v>
      </c>
      <c r="L30" s="970">
        <f aca="true" t="shared" si="4" ref="L30:L36">SUM(D30+H30)</f>
        <v>151827</v>
      </c>
      <c r="M30" s="968">
        <f t="shared" si="2"/>
        <v>100</v>
      </c>
    </row>
    <row r="31" spans="1:14" ht="13.5" thickBot="1">
      <c r="A31" s="124" t="s">
        <v>87</v>
      </c>
      <c r="B31" s="123"/>
      <c r="C31" s="260"/>
      <c r="D31" s="256">
        <v>3548</v>
      </c>
      <c r="E31" s="975">
        <v>0</v>
      </c>
      <c r="F31" s="456"/>
      <c r="G31" s="457"/>
      <c r="H31" s="79"/>
      <c r="I31" s="1194">
        <v>0</v>
      </c>
      <c r="J31" s="1193"/>
      <c r="K31" s="197"/>
      <c r="L31" s="984">
        <f t="shared" si="4"/>
        <v>3548</v>
      </c>
      <c r="M31" s="1162">
        <v>0</v>
      </c>
      <c r="N31" s="10"/>
    </row>
    <row r="32" spans="1:14" ht="13.5" thickBot="1">
      <c r="A32" s="71" t="s">
        <v>177</v>
      </c>
      <c r="B32" s="71">
        <f>SUM(B9:B31)</f>
        <v>624605</v>
      </c>
      <c r="C32" s="89">
        <f aca="true" t="shared" si="5" ref="C32:L32">SUM(C9:C31)</f>
        <v>709595</v>
      </c>
      <c r="D32" s="89">
        <f t="shared" si="5"/>
        <v>683198</v>
      </c>
      <c r="E32" s="1189">
        <f t="shared" si="1"/>
        <v>96.2799906989198</v>
      </c>
      <c r="F32" s="71">
        <f t="shared" si="5"/>
        <v>86522</v>
      </c>
      <c r="G32" s="89">
        <f t="shared" si="5"/>
        <v>254338</v>
      </c>
      <c r="H32" s="89">
        <f t="shared" si="5"/>
        <v>292102</v>
      </c>
      <c r="I32" s="976">
        <f>SUM(H32/G32)*100</f>
        <v>114.84795822881362</v>
      </c>
      <c r="J32" s="71">
        <f>SUM(J9:J31)</f>
        <v>711127</v>
      </c>
      <c r="K32" s="89">
        <f t="shared" si="5"/>
        <v>963933</v>
      </c>
      <c r="L32" s="89">
        <f t="shared" si="5"/>
        <v>975300</v>
      </c>
      <c r="M32" s="976">
        <f>SUM(L32/K32)*100</f>
        <v>101.17923133661779</v>
      </c>
      <c r="N32" s="10"/>
    </row>
    <row r="33" spans="1:14" ht="13.5" thickBot="1">
      <c r="A33" s="90" t="s">
        <v>1456</v>
      </c>
      <c r="B33" s="80">
        <v>430</v>
      </c>
      <c r="C33" s="256">
        <v>1241</v>
      </c>
      <c r="D33" s="979">
        <v>1241</v>
      </c>
      <c r="E33" s="981">
        <f t="shared" si="1"/>
        <v>100</v>
      </c>
      <c r="F33" s="978"/>
      <c r="G33" s="980">
        <v>70</v>
      </c>
      <c r="H33" s="979">
        <v>70</v>
      </c>
      <c r="I33" s="1017">
        <f>SUM(H33/G33)*100</f>
        <v>100</v>
      </c>
      <c r="J33" s="1191">
        <f aca="true" t="shared" si="6" ref="J33:L34">SUM(B33+F33)</f>
        <v>430</v>
      </c>
      <c r="K33" s="1018">
        <f t="shared" si="6"/>
        <v>1311</v>
      </c>
      <c r="L33" s="982">
        <f t="shared" si="6"/>
        <v>1311</v>
      </c>
      <c r="M33" s="981">
        <f>SUM(L33/K33)*100</f>
        <v>100</v>
      </c>
      <c r="N33" s="10"/>
    </row>
    <row r="34" spans="1:14" ht="13.5" thickBot="1">
      <c r="A34" s="80" t="s">
        <v>1112</v>
      </c>
      <c r="B34" s="412">
        <v>0</v>
      </c>
      <c r="C34" s="413">
        <v>609</v>
      </c>
      <c r="D34" s="797">
        <v>609</v>
      </c>
      <c r="E34" s="1001">
        <f t="shared" si="1"/>
        <v>100</v>
      </c>
      <c r="F34" s="1195"/>
      <c r="G34" s="1196"/>
      <c r="H34" s="66"/>
      <c r="I34" s="1197">
        <v>0</v>
      </c>
      <c r="J34" s="1191">
        <f t="shared" si="6"/>
        <v>0</v>
      </c>
      <c r="K34" s="1018">
        <f t="shared" si="6"/>
        <v>609</v>
      </c>
      <c r="L34" s="982">
        <f t="shared" si="6"/>
        <v>609</v>
      </c>
      <c r="M34" s="968">
        <f>SUM(L34/K34)*100</f>
        <v>100</v>
      </c>
      <c r="N34" s="10"/>
    </row>
    <row r="35" spans="1:14" ht="13.5" thickBot="1">
      <c r="A35" s="125" t="s">
        <v>1455</v>
      </c>
      <c r="B35" s="71">
        <f>SUM(B32:B33)</f>
        <v>625035</v>
      </c>
      <c r="C35" s="89">
        <f aca="true" t="shared" si="7" ref="C35:L35">SUM(C32:C34)</f>
        <v>711445</v>
      </c>
      <c r="D35" s="89">
        <f t="shared" si="7"/>
        <v>685048</v>
      </c>
      <c r="E35" s="976">
        <f t="shared" si="1"/>
        <v>96.28966399370296</v>
      </c>
      <c r="F35" s="71">
        <f t="shared" si="7"/>
        <v>86522</v>
      </c>
      <c r="G35" s="89">
        <f t="shared" si="7"/>
        <v>254408</v>
      </c>
      <c r="H35" s="89">
        <f t="shared" si="7"/>
        <v>292172</v>
      </c>
      <c r="I35" s="976">
        <f>SUM(H35/G35)*100</f>
        <v>114.8438728341876</v>
      </c>
      <c r="J35" s="71">
        <f>SUM(J32:J34)</f>
        <v>711557</v>
      </c>
      <c r="K35" s="89">
        <f t="shared" si="7"/>
        <v>965853</v>
      </c>
      <c r="L35" s="89">
        <f t="shared" si="7"/>
        <v>977220</v>
      </c>
      <c r="M35" s="1013">
        <f>SUM(L35/K35)*100</f>
        <v>101.17688716605943</v>
      </c>
      <c r="N35" s="10"/>
    </row>
    <row r="36" spans="1:14" s="336" customFormat="1" ht="13.5" customHeight="1" thickBot="1">
      <c r="A36" s="1075" t="s">
        <v>171</v>
      </c>
      <c r="B36" s="1076"/>
      <c r="C36" s="1077"/>
      <c r="D36" s="1078">
        <v>-380</v>
      </c>
      <c r="E36" s="1200">
        <v>0</v>
      </c>
      <c r="F36" s="1079"/>
      <c r="G36" s="1080"/>
      <c r="H36" s="1081"/>
      <c r="I36" s="1190">
        <v>0</v>
      </c>
      <c r="J36" s="421"/>
      <c r="K36" s="70"/>
      <c r="L36" s="1082">
        <f t="shared" si="4"/>
        <v>-380</v>
      </c>
      <c r="M36" s="1001">
        <v>0</v>
      </c>
      <c r="N36" s="1071"/>
    </row>
    <row r="37" spans="1:14" ht="13.5" thickBot="1">
      <c r="A37" s="125" t="s">
        <v>178</v>
      </c>
      <c r="B37" s="71">
        <v>306920</v>
      </c>
      <c r="C37" s="89">
        <v>327457</v>
      </c>
      <c r="D37" s="89">
        <v>313909</v>
      </c>
      <c r="E37" s="976">
        <f t="shared" si="1"/>
        <v>95.86266288398171</v>
      </c>
      <c r="F37" s="1066"/>
      <c r="G37" s="1198"/>
      <c r="H37" s="1198"/>
      <c r="I37" s="1199">
        <v>0</v>
      </c>
      <c r="J37" s="71">
        <f>SUM(B37+F37)</f>
        <v>306920</v>
      </c>
      <c r="K37" s="89">
        <f>SUM(C37+G37)</f>
        <v>327457</v>
      </c>
      <c r="L37" s="89">
        <f>SUM(D37+H37)</f>
        <v>313909</v>
      </c>
      <c r="M37" s="976">
        <f>SUM(L37/K37)*100</f>
        <v>95.86266288398171</v>
      </c>
      <c r="N37" s="10"/>
    </row>
    <row r="38" spans="1:14" ht="15.75" thickBot="1">
      <c r="A38" s="451" t="s">
        <v>1257</v>
      </c>
      <c r="B38" s="71">
        <f>SUM(B35:B37)</f>
        <v>931955</v>
      </c>
      <c r="C38" s="89">
        <f aca="true" t="shared" si="8" ref="C38:H38">SUM(C35:C37)</f>
        <v>1038902</v>
      </c>
      <c r="D38" s="89">
        <f>SUM(D35:D37)</f>
        <v>998577</v>
      </c>
      <c r="E38" s="976">
        <f t="shared" si="1"/>
        <v>96.11849818365928</v>
      </c>
      <c r="F38" s="71">
        <f t="shared" si="8"/>
        <v>86522</v>
      </c>
      <c r="G38" s="89">
        <f t="shared" si="8"/>
        <v>254408</v>
      </c>
      <c r="H38" s="89">
        <f t="shared" si="8"/>
        <v>292172</v>
      </c>
      <c r="I38" s="976">
        <f>SUM(H38/G38)*100</f>
        <v>114.8438728341876</v>
      </c>
      <c r="J38" s="71">
        <f>SUM(J35:J37)</f>
        <v>1018477</v>
      </c>
      <c r="K38" s="89">
        <f>SUM(K35:K37)</f>
        <v>1293310</v>
      </c>
      <c r="L38" s="89">
        <f>SUM(L35:L37)</f>
        <v>1290749</v>
      </c>
      <c r="M38" s="1019">
        <f>SUM(L38/K38)*100</f>
        <v>99.8019809635741</v>
      </c>
      <c r="N38" s="10"/>
    </row>
    <row r="39" spans="2:14" ht="12.75">
      <c r="B39" s="79"/>
      <c r="C39" s="79"/>
      <c r="D39" s="174"/>
      <c r="E39" s="1003"/>
      <c r="F39" s="98"/>
      <c r="G39" s="98"/>
      <c r="H39" s="174"/>
      <c r="I39" s="1003"/>
      <c r="J39" s="174"/>
      <c r="K39" s="998"/>
      <c r="L39" s="174"/>
      <c r="M39" s="1003"/>
      <c r="N39" s="10"/>
    </row>
    <row r="40" spans="1:14" ht="13.5" thickBot="1">
      <c r="A40" s="66" t="s">
        <v>1156</v>
      </c>
      <c r="B40" s="79"/>
      <c r="C40" s="98"/>
      <c r="D40" s="174"/>
      <c r="E40" s="1003"/>
      <c r="F40" s="98"/>
      <c r="G40" s="98"/>
      <c r="H40" s="174"/>
      <c r="I40" s="1003"/>
      <c r="J40" s="174"/>
      <c r="K40" s="998"/>
      <c r="L40" s="174"/>
      <c r="M40" s="1003"/>
      <c r="N40" s="10"/>
    </row>
    <row r="41" spans="1:14" ht="26.25" thickBot="1">
      <c r="A41" s="1005" t="s">
        <v>1157</v>
      </c>
      <c r="B41" s="104" t="s">
        <v>995</v>
      </c>
      <c r="C41" s="963" t="s">
        <v>1020</v>
      </c>
      <c r="D41" s="964" t="s">
        <v>1126</v>
      </c>
      <c r="E41" s="986" t="s">
        <v>1269</v>
      </c>
      <c r="F41" s="104" t="s">
        <v>995</v>
      </c>
      <c r="G41" s="963" t="s">
        <v>1020</v>
      </c>
      <c r="H41" s="964" t="s">
        <v>1126</v>
      </c>
      <c r="I41" s="986" t="s">
        <v>1269</v>
      </c>
      <c r="J41" s="104" t="s">
        <v>995</v>
      </c>
      <c r="K41" s="963" t="s">
        <v>1020</v>
      </c>
      <c r="L41" s="964" t="s">
        <v>1126</v>
      </c>
      <c r="M41" s="986" t="s">
        <v>1269</v>
      </c>
      <c r="N41" s="10"/>
    </row>
    <row r="42" spans="1:14" ht="12.75">
      <c r="A42" s="91" t="s">
        <v>1288</v>
      </c>
      <c r="B42" s="365">
        <v>236934</v>
      </c>
      <c r="C42" s="388">
        <v>256272</v>
      </c>
      <c r="D42" s="258">
        <v>250759</v>
      </c>
      <c r="E42" s="1016">
        <f>SUM(D42/C42)*100</f>
        <v>97.84877005681464</v>
      </c>
      <c r="F42" s="1055"/>
      <c r="G42" s="967"/>
      <c r="H42" s="258"/>
      <c r="I42" s="968">
        <v>0</v>
      </c>
      <c r="J42" s="259">
        <f aca="true" t="shared" si="9" ref="J42:L47">SUM(B42+F42)</f>
        <v>236934</v>
      </c>
      <c r="K42" s="259">
        <f t="shared" si="9"/>
        <v>256272</v>
      </c>
      <c r="L42" s="970">
        <f t="shared" si="9"/>
        <v>250759</v>
      </c>
      <c r="M42" s="968">
        <f>SUM(L42/K42)*100</f>
        <v>97.84877005681464</v>
      </c>
      <c r="N42" s="10"/>
    </row>
    <row r="43" spans="1:14" ht="12.75">
      <c r="A43" s="92" t="s">
        <v>1289</v>
      </c>
      <c r="B43" s="366">
        <v>58751</v>
      </c>
      <c r="C43" s="389">
        <v>62054</v>
      </c>
      <c r="D43" s="259">
        <v>59517</v>
      </c>
      <c r="E43" s="1006">
        <f aca="true" t="shared" si="10" ref="E43:E62">SUM(D43/C43)*100</f>
        <v>95.91162535855867</v>
      </c>
      <c r="F43" s="1177"/>
      <c r="G43" s="972"/>
      <c r="H43" s="259"/>
      <c r="I43" s="968">
        <v>0</v>
      </c>
      <c r="J43" s="259">
        <f t="shared" si="9"/>
        <v>58751</v>
      </c>
      <c r="K43" s="259">
        <f t="shared" si="9"/>
        <v>62054</v>
      </c>
      <c r="L43" s="970">
        <f t="shared" si="9"/>
        <v>59517</v>
      </c>
      <c r="M43" s="968">
        <f aca="true" t="shared" si="11" ref="M43:M62">SUM(L43/K43)*100</f>
        <v>95.91162535855867</v>
      </c>
      <c r="N43" s="10"/>
    </row>
    <row r="44" spans="1:14" ht="12.75">
      <c r="A44" s="92" t="s">
        <v>1290</v>
      </c>
      <c r="B44" s="366">
        <v>204272</v>
      </c>
      <c r="C44" s="389">
        <v>243417</v>
      </c>
      <c r="D44" s="259">
        <v>230166</v>
      </c>
      <c r="E44" s="1006">
        <f t="shared" si="10"/>
        <v>94.55625531495335</v>
      </c>
      <c r="F44" s="1203"/>
      <c r="G44" s="1007"/>
      <c r="H44" s="259"/>
      <c r="I44" s="968">
        <v>0</v>
      </c>
      <c r="J44" s="259">
        <f t="shared" si="9"/>
        <v>204272</v>
      </c>
      <c r="K44" s="259">
        <f t="shared" si="9"/>
        <v>243417</v>
      </c>
      <c r="L44" s="970">
        <f t="shared" si="9"/>
        <v>230166</v>
      </c>
      <c r="M44" s="968">
        <f t="shared" si="11"/>
        <v>94.55625531495335</v>
      </c>
      <c r="N44" s="10"/>
    </row>
    <row r="45" spans="1:14" ht="12.75">
      <c r="A45" s="92" t="s">
        <v>1196</v>
      </c>
      <c r="B45" s="366">
        <v>34378</v>
      </c>
      <c r="C45" s="389">
        <v>64596</v>
      </c>
      <c r="D45" s="259">
        <v>50922</v>
      </c>
      <c r="E45" s="1006">
        <f t="shared" si="10"/>
        <v>78.8315065948356</v>
      </c>
      <c r="F45" s="1177"/>
      <c r="G45" s="972"/>
      <c r="H45" s="259"/>
      <c r="I45" s="968">
        <v>0</v>
      </c>
      <c r="J45" s="259">
        <f t="shared" si="9"/>
        <v>34378</v>
      </c>
      <c r="K45" s="259">
        <f t="shared" si="9"/>
        <v>64596</v>
      </c>
      <c r="L45" s="970">
        <f t="shared" si="9"/>
        <v>50922</v>
      </c>
      <c r="M45" s="968">
        <f t="shared" si="11"/>
        <v>78.8315065948356</v>
      </c>
      <c r="N45" s="10"/>
    </row>
    <row r="46" spans="1:14" ht="12.75">
      <c r="A46" s="93" t="s">
        <v>1199</v>
      </c>
      <c r="B46" s="366">
        <v>90180</v>
      </c>
      <c r="C46" s="389">
        <v>68905</v>
      </c>
      <c r="D46" s="259">
        <v>68203</v>
      </c>
      <c r="E46" s="1006">
        <f t="shared" si="10"/>
        <v>98.98120600827227</v>
      </c>
      <c r="F46" s="1177"/>
      <c r="G46" s="972"/>
      <c r="H46" s="259"/>
      <c r="I46" s="968">
        <v>0</v>
      </c>
      <c r="J46" s="259">
        <f t="shared" si="9"/>
        <v>90180</v>
      </c>
      <c r="K46" s="259">
        <f t="shared" si="9"/>
        <v>68905</v>
      </c>
      <c r="L46" s="970">
        <f t="shared" si="9"/>
        <v>68203</v>
      </c>
      <c r="M46" s="968">
        <f t="shared" si="11"/>
        <v>98.98120600827227</v>
      </c>
      <c r="N46" s="10"/>
    </row>
    <row r="47" spans="1:14" ht="13.5" thickBot="1">
      <c r="A47" s="93" t="s">
        <v>1469</v>
      </c>
      <c r="B47" s="88">
        <v>90</v>
      </c>
      <c r="C47" s="254">
        <v>14351</v>
      </c>
      <c r="D47" s="259"/>
      <c r="E47" s="1201">
        <f t="shared" si="10"/>
        <v>0</v>
      </c>
      <c r="F47" s="1011"/>
      <c r="G47" s="1008"/>
      <c r="H47" s="259"/>
      <c r="I47" s="968">
        <v>0</v>
      </c>
      <c r="J47" s="259">
        <f t="shared" si="9"/>
        <v>90</v>
      </c>
      <c r="K47" s="259">
        <f t="shared" si="9"/>
        <v>14351</v>
      </c>
      <c r="L47" s="970">
        <f t="shared" si="9"/>
        <v>0</v>
      </c>
      <c r="M47" s="975">
        <f t="shared" si="11"/>
        <v>0</v>
      </c>
      <c r="N47" s="10"/>
    </row>
    <row r="48" spans="1:14" ht="13.5" thickBot="1">
      <c r="A48" s="125" t="s">
        <v>1291</v>
      </c>
      <c r="B48" s="71">
        <f>SUM(B42:B47)</f>
        <v>624605</v>
      </c>
      <c r="C48" s="89">
        <f>SUM(C42:C47)</f>
        <v>709595</v>
      </c>
      <c r="D48" s="89">
        <f>SUM(D42:D47)</f>
        <v>659567</v>
      </c>
      <c r="E48" s="1202">
        <f t="shared" si="10"/>
        <v>92.94978121322727</v>
      </c>
      <c r="F48" s="978"/>
      <c r="G48" s="980"/>
      <c r="H48" s="89">
        <f>SUM(H42:H47)</f>
        <v>0</v>
      </c>
      <c r="I48" s="257">
        <f>SUM(I42:I47)</f>
        <v>0</v>
      </c>
      <c r="J48" s="89">
        <f>SUM(J42:J47)</f>
        <v>624605</v>
      </c>
      <c r="K48" s="89">
        <f>SUM(K42:K47)</f>
        <v>709595</v>
      </c>
      <c r="L48" s="89">
        <f>SUM(L42:L47)</f>
        <v>659567</v>
      </c>
      <c r="M48" s="976">
        <f t="shared" si="11"/>
        <v>92.94978121322727</v>
      </c>
      <c r="N48" s="10"/>
    </row>
    <row r="49" spans="1:14" ht="12.75">
      <c r="A49" s="91" t="s">
        <v>1292</v>
      </c>
      <c r="B49" s="86"/>
      <c r="C49" s="252"/>
      <c r="D49" s="259"/>
      <c r="E49" s="1006">
        <v>0</v>
      </c>
      <c r="F49" s="86">
        <v>8000</v>
      </c>
      <c r="G49" s="252">
        <v>27519</v>
      </c>
      <c r="H49" s="259">
        <v>19212</v>
      </c>
      <c r="I49" s="968">
        <f aca="true" t="shared" si="12" ref="I49:I58">SUM(H49/G49)*100</f>
        <v>69.81358334241796</v>
      </c>
      <c r="J49" s="86">
        <f>SUM(B49+F49)</f>
        <v>8000</v>
      </c>
      <c r="K49" s="252">
        <f>SUM(C49+G49)</f>
        <v>27519</v>
      </c>
      <c r="L49" s="252">
        <f>SUM(D49+H49)</f>
        <v>19212</v>
      </c>
      <c r="M49" s="968">
        <f t="shared" si="11"/>
        <v>69.81358334241796</v>
      </c>
      <c r="N49" s="10"/>
    </row>
    <row r="50" spans="1:14" ht="12.75">
      <c r="A50" s="92" t="s">
        <v>1293</v>
      </c>
      <c r="B50" s="87"/>
      <c r="C50" s="253"/>
      <c r="D50" s="253"/>
      <c r="E50" s="1006">
        <v>0</v>
      </c>
      <c r="F50" s="87">
        <v>67238</v>
      </c>
      <c r="G50" s="253">
        <v>111465</v>
      </c>
      <c r="H50" s="253">
        <v>25093</v>
      </c>
      <c r="I50" s="968">
        <f t="shared" si="12"/>
        <v>22.51199928228592</v>
      </c>
      <c r="J50" s="86">
        <f aca="true" t="shared" si="13" ref="J50:L56">SUM(B50+F50)</f>
        <v>67238</v>
      </c>
      <c r="K50" s="252">
        <f t="shared" si="13"/>
        <v>111465</v>
      </c>
      <c r="L50" s="252">
        <f t="shared" si="13"/>
        <v>25093</v>
      </c>
      <c r="M50" s="968">
        <f t="shared" si="11"/>
        <v>22.51199928228592</v>
      </c>
      <c r="N50" s="10"/>
    </row>
    <row r="51" spans="1:14" ht="12.75">
      <c r="A51" s="92" t="s">
        <v>1196</v>
      </c>
      <c r="B51" s="87"/>
      <c r="C51" s="253"/>
      <c r="D51" s="259"/>
      <c r="E51" s="1006">
        <v>0</v>
      </c>
      <c r="F51" s="87">
        <v>0</v>
      </c>
      <c r="G51" s="253"/>
      <c r="H51" s="259"/>
      <c r="I51" s="968">
        <v>0</v>
      </c>
      <c r="J51" s="86">
        <f t="shared" si="13"/>
        <v>0</v>
      </c>
      <c r="K51" s="252">
        <f t="shared" si="13"/>
        <v>0</v>
      </c>
      <c r="L51" s="252">
        <f t="shared" si="13"/>
        <v>0</v>
      </c>
      <c r="M51" s="968">
        <v>0</v>
      </c>
      <c r="N51" s="10"/>
    </row>
    <row r="52" spans="1:14" ht="12.75">
      <c r="A52" s="92" t="s">
        <v>140</v>
      </c>
      <c r="B52" s="87"/>
      <c r="C52" s="253"/>
      <c r="D52" s="259"/>
      <c r="E52" s="1006">
        <v>0</v>
      </c>
      <c r="F52" s="87">
        <v>0</v>
      </c>
      <c r="G52" s="253"/>
      <c r="H52" s="259"/>
      <c r="I52" s="968">
        <v>0</v>
      </c>
      <c r="J52" s="86">
        <f t="shared" si="13"/>
        <v>0</v>
      </c>
      <c r="K52" s="252">
        <f t="shared" si="13"/>
        <v>0</v>
      </c>
      <c r="L52" s="252">
        <f t="shared" si="13"/>
        <v>0</v>
      </c>
      <c r="M52" s="968">
        <v>0</v>
      </c>
      <c r="N52" s="10"/>
    </row>
    <row r="53" spans="1:14" ht="12.75">
      <c r="A53" s="92" t="s">
        <v>175</v>
      </c>
      <c r="B53" s="87"/>
      <c r="C53" s="253"/>
      <c r="D53" s="259"/>
      <c r="E53" s="1006">
        <v>0</v>
      </c>
      <c r="F53" s="87">
        <v>0</v>
      </c>
      <c r="G53" s="253">
        <v>41500</v>
      </c>
      <c r="H53" s="259">
        <v>41500</v>
      </c>
      <c r="I53" s="968">
        <f t="shared" si="12"/>
        <v>100</v>
      </c>
      <c r="J53" s="86">
        <f t="shared" si="13"/>
        <v>0</v>
      </c>
      <c r="K53" s="252">
        <f t="shared" si="13"/>
        <v>41500</v>
      </c>
      <c r="L53" s="252">
        <f t="shared" si="13"/>
        <v>41500</v>
      </c>
      <c r="M53" s="968">
        <f t="shared" si="11"/>
        <v>100</v>
      </c>
      <c r="N53" s="10"/>
    </row>
    <row r="54" spans="1:14" ht="12.75">
      <c r="A54" s="92" t="s">
        <v>1089</v>
      </c>
      <c r="B54" s="87"/>
      <c r="C54" s="253"/>
      <c r="D54" s="259"/>
      <c r="E54" s="1006">
        <v>0</v>
      </c>
      <c r="F54" s="87"/>
      <c r="G54" s="253">
        <v>2500</v>
      </c>
      <c r="H54" s="259">
        <v>2500</v>
      </c>
      <c r="I54" s="968">
        <f t="shared" si="12"/>
        <v>100</v>
      </c>
      <c r="J54" s="86">
        <f t="shared" si="13"/>
        <v>0</v>
      </c>
      <c r="K54" s="252">
        <f t="shared" si="13"/>
        <v>2500</v>
      </c>
      <c r="L54" s="252">
        <f t="shared" si="13"/>
        <v>2500</v>
      </c>
      <c r="M54" s="968">
        <f t="shared" si="11"/>
        <v>100</v>
      </c>
      <c r="N54" s="10"/>
    </row>
    <row r="55" spans="1:14" ht="12.75">
      <c r="A55" s="92" t="s">
        <v>1294</v>
      </c>
      <c r="B55" s="366"/>
      <c r="C55" s="389"/>
      <c r="D55" s="259"/>
      <c r="E55" s="1006">
        <v>0</v>
      </c>
      <c r="F55" s="366">
        <v>0</v>
      </c>
      <c r="G55" s="389"/>
      <c r="H55" s="259"/>
      <c r="I55" s="968">
        <v>0</v>
      </c>
      <c r="J55" s="86">
        <f t="shared" si="13"/>
        <v>0</v>
      </c>
      <c r="K55" s="252">
        <f t="shared" si="13"/>
        <v>0</v>
      </c>
      <c r="L55" s="252">
        <f t="shared" si="13"/>
        <v>0</v>
      </c>
      <c r="M55" s="968">
        <v>0</v>
      </c>
      <c r="N55" s="10"/>
    </row>
    <row r="56" spans="1:14" ht="13.5" thickBot="1">
      <c r="A56" s="93" t="s">
        <v>1447</v>
      </c>
      <c r="B56" s="367"/>
      <c r="C56" s="390"/>
      <c r="D56" s="259"/>
      <c r="E56" s="1006">
        <v>0</v>
      </c>
      <c r="F56" s="367">
        <v>11284</v>
      </c>
      <c r="G56" s="390">
        <v>71354</v>
      </c>
      <c r="H56" s="259"/>
      <c r="I56" s="968">
        <f t="shared" si="12"/>
        <v>0</v>
      </c>
      <c r="J56" s="86">
        <f t="shared" si="13"/>
        <v>11284</v>
      </c>
      <c r="K56" s="252">
        <f t="shared" si="13"/>
        <v>71354</v>
      </c>
      <c r="L56" s="252">
        <f t="shared" si="13"/>
        <v>0</v>
      </c>
      <c r="M56" s="968">
        <f t="shared" si="11"/>
        <v>0</v>
      </c>
      <c r="N56" s="10"/>
    </row>
    <row r="57" spans="1:14" ht="13.5" thickBot="1">
      <c r="A57" s="125" t="s">
        <v>1448</v>
      </c>
      <c r="B57" s="71">
        <f aca="true" t="shared" si="14" ref="B57:L57">SUM(B49:B56)</f>
        <v>0</v>
      </c>
      <c r="C57" s="89">
        <f t="shared" si="14"/>
        <v>0</v>
      </c>
      <c r="D57" s="89">
        <f t="shared" si="14"/>
        <v>0</v>
      </c>
      <c r="E57" s="1202">
        <v>0</v>
      </c>
      <c r="F57" s="71">
        <f t="shared" si="14"/>
        <v>86522</v>
      </c>
      <c r="G57" s="89">
        <f t="shared" si="14"/>
        <v>254338</v>
      </c>
      <c r="H57" s="89">
        <f t="shared" si="14"/>
        <v>88305</v>
      </c>
      <c r="I57" s="976">
        <f t="shared" si="12"/>
        <v>34.71954643034073</v>
      </c>
      <c r="J57" s="71">
        <f>SUM(J49:J56)</f>
        <v>86522</v>
      </c>
      <c r="K57" s="89">
        <f t="shared" si="14"/>
        <v>254338</v>
      </c>
      <c r="L57" s="89">
        <f t="shared" si="14"/>
        <v>88305</v>
      </c>
      <c r="M57" s="976">
        <f t="shared" si="11"/>
        <v>34.71954643034073</v>
      </c>
      <c r="N57" s="10"/>
    </row>
    <row r="58" spans="1:14" ht="13.5" thickBot="1">
      <c r="A58" s="125" t="s">
        <v>177</v>
      </c>
      <c r="B58" s="334">
        <f aca="true" t="shared" si="15" ref="B58:L58">SUM(B48+B57)</f>
        <v>624605</v>
      </c>
      <c r="C58" s="408">
        <f t="shared" si="15"/>
        <v>709595</v>
      </c>
      <c r="D58" s="408">
        <f t="shared" si="15"/>
        <v>659567</v>
      </c>
      <c r="E58" s="1202">
        <f t="shared" si="10"/>
        <v>92.94978121322727</v>
      </c>
      <c r="F58" s="334">
        <f t="shared" si="15"/>
        <v>86522</v>
      </c>
      <c r="G58" s="408">
        <f t="shared" si="15"/>
        <v>254338</v>
      </c>
      <c r="H58" s="408">
        <f t="shared" si="15"/>
        <v>88305</v>
      </c>
      <c r="I58" s="976">
        <f t="shared" si="12"/>
        <v>34.71954643034073</v>
      </c>
      <c r="J58" s="334">
        <f t="shared" si="15"/>
        <v>711127</v>
      </c>
      <c r="K58" s="408">
        <f t="shared" si="15"/>
        <v>963933</v>
      </c>
      <c r="L58" s="408">
        <f t="shared" si="15"/>
        <v>747872</v>
      </c>
      <c r="M58" s="976">
        <f t="shared" si="11"/>
        <v>77.58547533905364</v>
      </c>
      <c r="N58" s="10"/>
    </row>
    <row r="59" spans="1:14" ht="13.5" thickBot="1">
      <c r="A59" s="95" t="s">
        <v>76</v>
      </c>
      <c r="B59" s="80">
        <v>430</v>
      </c>
      <c r="C59" s="256">
        <v>1850</v>
      </c>
      <c r="D59" s="259">
        <v>1576</v>
      </c>
      <c r="E59" s="1006">
        <f t="shared" si="10"/>
        <v>85.18918918918918</v>
      </c>
      <c r="F59" s="448"/>
      <c r="G59" s="449">
        <v>70</v>
      </c>
      <c r="H59" s="259">
        <v>70</v>
      </c>
      <c r="I59" s="968">
        <f>SUM(H59/G59)*100</f>
        <v>100</v>
      </c>
      <c r="J59" s="89">
        <f>SUM(B59+F59)</f>
        <v>430</v>
      </c>
      <c r="K59" s="89">
        <f>SUM(C59+G59)</f>
        <v>1920</v>
      </c>
      <c r="L59" s="259">
        <f>SUM(D59+H59)</f>
        <v>1646</v>
      </c>
      <c r="M59" s="968">
        <f>SUM(L59/K59)*100</f>
        <v>85.72916666666667</v>
      </c>
      <c r="N59" s="10"/>
    </row>
    <row r="60" spans="1:14" ht="13.5" thickBot="1">
      <c r="A60" s="447" t="s">
        <v>1455</v>
      </c>
      <c r="B60" s="453">
        <f aca="true" t="shared" si="16" ref="B60:L60">SUM(B58:B59)</f>
        <v>625035</v>
      </c>
      <c r="C60" s="454">
        <f t="shared" si="16"/>
        <v>711445</v>
      </c>
      <c r="D60" s="408">
        <f t="shared" si="16"/>
        <v>661143</v>
      </c>
      <c r="E60" s="1202">
        <f t="shared" si="10"/>
        <v>92.92960102326956</v>
      </c>
      <c r="F60" s="334">
        <f t="shared" si="16"/>
        <v>86522</v>
      </c>
      <c r="G60" s="420">
        <f t="shared" si="16"/>
        <v>254408</v>
      </c>
      <c r="H60" s="408">
        <f t="shared" si="16"/>
        <v>88375</v>
      </c>
      <c r="I60" s="976">
        <f>SUM(H60/G60)*100</f>
        <v>34.7375082544574</v>
      </c>
      <c r="J60" s="334">
        <f>SUM(J58:J59)</f>
        <v>711557</v>
      </c>
      <c r="K60" s="408">
        <f t="shared" si="16"/>
        <v>965853</v>
      </c>
      <c r="L60" s="408">
        <f t="shared" si="16"/>
        <v>749518</v>
      </c>
      <c r="M60" s="976">
        <f t="shared" si="11"/>
        <v>77.60166402133657</v>
      </c>
      <c r="N60" s="10"/>
    </row>
    <row r="61" spans="1:14" s="336" customFormat="1" ht="12.75">
      <c r="A61" s="463" t="s">
        <v>176</v>
      </c>
      <c r="B61" s="463"/>
      <c r="C61" s="1070"/>
      <c r="D61" s="409">
        <v>-7022</v>
      </c>
      <c r="E61" s="1006">
        <v>0</v>
      </c>
      <c r="F61" s="1204"/>
      <c r="G61" s="422"/>
      <c r="H61" s="409"/>
      <c r="I61" s="968">
        <v>0</v>
      </c>
      <c r="J61" s="409"/>
      <c r="K61" s="409"/>
      <c r="L61" s="409">
        <f>SUM(D61+H61)</f>
        <v>-7022</v>
      </c>
      <c r="M61" s="968">
        <v>0</v>
      </c>
      <c r="N61" s="1071"/>
    </row>
    <row r="62" spans="1:14" s="336" customFormat="1" ht="13.5" thickBot="1">
      <c r="A62" s="335" t="s">
        <v>1219</v>
      </c>
      <c r="B62" s="335">
        <v>306920</v>
      </c>
      <c r="C62" s="1072">
        <v>327457</v>
      </c>
      <c r="D62" s="797">
        <v>313909</v>
      </c>
      <c r="E62" s="1006">
        <f t="shared" si="10"/>
        <v>95.86266288398171</v>
      </c>
      <c r="F62" s="1205"/>
      <c r="G62" s="1073"/>
      <c r="H62" s="797"/>
      <c r="I62" s="968">
        <v>0</v>
      </c>
      <c r="J62" s="1074">
        <f>SUM(B62+F62)</f>
        <v>306920</v>
      </c>
      <c r="K62" s="1074">
        <f>SUM(C62+G62)</f>
        <v>327457</v>
      </c>
      <c r="L62" s="797">
        <f>SUM(D62+H62)</f>
        <v>313909</v>
      </c>
      <c r="M62" s="968">
        <f t="shared" si="11"/>
        <v>95.86266288398171</v>
      </c>
      <c r="N62" s="1071"/>
    </row>
    <row r="63" spans="1:14" ht="15.75" thickBot="1">
      <c r="A63" s="171" t="s">
        <v>1257</v>
      </c>
      <c r="B63" s="334">
        <f aca="true" t="shared" si="17" ref="B63:L63">SUM(B60:B62)</f>
        <v>931955</v>
      </c>
      <c r="C63" s="408">
        <f t="shared" si="17"/>
        <v>1038902</v>
      </c>
      <c r="D63" s="408">
        <f t="shared" si="17"/>
        <v>968030</v>
      </c>
      <c r="E63" s="1202">
        <f>SUM(D63/C63)*100</f>
        <v>93.17818235021204</v>
      </c>
      <c r="F63" s="334">
        <f t="shared" si="17"/>
        <v>86522</v>
      </c>
      <c r="G63" s="408">
        <f t="shared" si="17"/>
        <v>254408</v>
      </c>
      <c r="H63" s="408">
        <f t="shared" si="17"/>
        <v>88375</v>
      </c>
      <c r="I63" s="976">
        <f>SUM(H63/G63)*100</f>
        <v>34.7375082544574</v>
      </c>
      <c r="J63" s="334">
        <f t="shared" si="17"/>
        <v>1018477</v>
      </c>
      <c r="K63" s="408">
        <f t="shared" si="17"/>
        <v>1293310</v>
      </c>
      <c r="L63" s="408">
        <f t="shared" si="17"/>
        <v>1056405</v>
      </c>
      <c r="M63" s="976">
        <f>SUM(L63/K63)*100</f>
        <v>81.68227261832043</v>
      </c>
      <c r="N63" s="10"/>
    </row>
    <row r="64" spans="1:14" ht="12.75">
      <c r="A64" s="996"/>
      <c r="B64" s="996"/>
      <c r="C64" s="996"/>
      <c r="D64" s="996"/>
      <c r="E64" s="996"/>
      <c r="F64" s="996"/>
      <c r="G64" s="996"/>
      <c r="H64" s="996"/>
      <c r="I64" s="996"/>
      <c r="J64" s="996"/>
      <c r="K64" s="747"/>
      <c r="L64" s="747"/>
      <c r="M64" s="747"/>
      <c r="N64" s="10"/>
    </row>
    <row r="65" spans="1:14" ht="12.75">
      <c r="A65" s="996"/>
      <c r="B65" s="996"/>
      <c r="C65" s="996"/>
      <c r="D65" s="996"/>
      <c r="E65" s="996"/>
      <c r="F65" s="996"/>
      <c r="G65" s="996"/>
      <c r="H65" s="996"/>
      <c r="I65" s="996"/>
      <c r="J65" s="996"/>
      <c r="K65" s="747"/>
      <c r="L65" s="747"/>
      <c r="M65" s="747"/>
      <c r="N65" s="10"/>
    </row>
    <row r="66" spans="1:14" ht="12.75">
      <c r="A66" s="996"/>
      <c r="B66" s="996"/>
      <c r="C66" s="996"/>
      <c r="D66" s="996"/>
      <c r="E66" s="996"/>
      <c r="F66" s="996"/>
      <c r="G66" s="996"/>
      <c r="H66" s="996"/>
      <c r="I66" s="996"/>
      <c r="J66" s="996"/>
      <c r="K66" s="747"/>
      <c r="L66" s="747"/>
      <c r="M66" s="747"/>
      <c r="N66" s="10"/>
    </row>
    <row r="67" spans="1:14" ht="12.75">
      <c r="A67" s="996"/>
      <c r="B67" s="996"/>
      <c r="C67" s="996"/>
      <c r="D67" s="996"/>
      <c r="E67" s="996"/>
      <c r="F67" s="996"/>
      <c r="G67" s="996"/>
      <c r="H67" s="996"/>
      <c r="I67" s="996"/>
      <c r="J67" s="996"/>
      <c r="K67" s="747"/>
      <c r="L67" s="747"/>
      <c r="M67" s="747"/>
      <c r="N67" s="10"/>
    </row>
    <row r="68" spans="1:14" ht="12.75">
      <c r="A68" s="996"/>
      <c r="B68" s="996"/>
      <c r="C68" s="996"/>
      <c r="D68" s="996"/>
      <c r="E68" s="996"/>
      <c r="F68" s="996"/>
      <c r="G68" s="996"/>
      <c r="H68" s="996"/>
      <c r="I68" s="996"/>
      <c r="J68" s="996"/>
      <c r="K68" s="747"/>
      <c r="L68" s="747"/>
      <c r="M68" s="747"/>
      <c r="N68" s="10"/>
    </row>
    <row r="69" spans="1:14" ht="12.75">
      <c r="A69" s="996"/>
      <c r="B69" s="996"/>
      <c r="C69" s="996"/>
      <c r="D69" s="996"/>
      <c r="E69" s="996"/>
      <c r="F69" s="996"/>
      <c r="G69" s="996"/>
      <c r="H69" s="996"/>
      <c r="I69" s="996"/>
      <c r="J69" s="996"/>
      <c r="K69" s="747"/>
      <c r="L69" s="747"/>
      <c r="M69" s="747"/>
      <c r="N69" s="10"/>
    </row>
    <row r="70" spans="1:14" ht="12.75">
      <c r="A70" s="996"/>
      <c r="B70" s="996"/>
      <c r="C70" s="996"/>
      <c r="D70" s="996"/>
      <c r="E70" s="996"/>
      <c r="F70" s="996"/>
      <c r="G70" s="996"/>
      <c r="H70" s="996"/>
      <c r="I70" s="996"/>
      <c r="J70" s="996"/>
      <c r="K70" s="747"/>
      <c r="L70" s="747"/>
      <c r="M70" s="747"/>
      <c r="N70" s="10"/>
    </row>
    <row r="71" spans="1:14" ht="12.75">
      <c r="A71" s="996"/>
      <c r="B71" s="996"/>
      <c r="C71" s="996"/>
      <c r="D71" s="996"/>
      <c r="E71" s="996"/>
      <c r="F71" s="996"/>
      <c r="G71" s="996"/>
      <c r="H71" s="996"/>
      <c r="I71" s="996"/>
      <c r="J71" s="996"/>
      <c r="K71" s="747"/>
      <c r="L71" s="747"/>
      <c r="M71" s="747"/>
      <c r="N71" s="10"/>
    </row>
    <row r="72" spans="1:14" ht="12.75">
      <c r="A72" s="996"/>
      <c r="B72" s="996"/>
      <c r="C72" s="996"/>
      <c r="D72" s="996"/>
      <c r="E72" s="996"/>
      <c r="F72" s="996"/>
      <c r="G72" s="996"/>
      <c r="H72" s="996"/>
      <c r="I72" s="996"/>
      <c r="J72" s="996"/>
      <c r="K72" s="747"/>
      <c r="L72" s="747"/>
      <c r="M72" s="747"/>
      <c r="N72" s="10"/>
    </row>
    <row r="73" spans="1:14" ht="12.75">
      <c r="A73" s="996"/>
      <c r="B73" s="996"/>
      <c r="C73" s="996"/>
      <c r="D73" s="996"/>
      <c r="E73" s="996"/>
      <c r="F73" s="996"/>
      <c r="G73" s="996"/>
      <c r="H73" s="996"/>
      <c r="I73" s="996"/>
      <c r="J73" s="996"/>
      <c r="K73" s="747"/>
      <c r="L73" s="747"/>
      <c r="M73" s="747"/>
      <c r="N73" s="10"/>
    </row>
    <row r="74" spans="3:14" ht="12.75"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7"/>
      <c r="N74" s="10"/>
    </row>
    <row r="75" spans="3:14" ht="12.75">
      <c r="C75" s="747"/>
      <c r="D75" s="747"/>
      <c r="E75" s="747"/>
      <c r="F75" s="747"/>
      <c r="G75" s="747"/>
      <c r="H75" s="747"/>
      <c r="I75" s="747"/>
      <c r="J75" s="747"/>
      <c r="K75" s="747"/>
      <c r="L75" s="747"/>
      <c r="M75" s="747"/>
      <c r="N75" s="10"/>
    </row>
    <row r="76" spans="3:14" ht="12.75">
      <c r="C76" s="747"/>
      <c r="D76" s="747"/>
      <c r="E76" s="747"/>
      <c r="F76" s="747"/>
      <c r="G76" s="747"/>
      <c r="H76" s="747"/>
      <c r="I76" s="747"/>
      <c r="J76" s="747"/>
      <c r="K76" s="747"/>
      <c r="L76" s="747"/>
      <c r="M76" s="747"/>
      <c r="N76" s="10"/>
    </row>
    <row r="77" spans="3:14" ht="12.75">
      <c r="C77" s="747"/>
      <c r="D77" s="747"/>
      <c r="E77" s="747"/>
      <c r="F77" s="747"/>
      <c r="G77" s="747"/>
      <c r="H77" s="747"/>
      <c r="I77" s="747"/>
      <c r="J77" s="747"/>
      <c r="K77" s="747"/>
      <c r="L77" s="747"/>
      <c r="M77" s="747"/>
      <c r="N77" s="10"/>
    </row>
    <row r="78" spans="3:14" ht="12.75">
      <c r="C78" s="747"/>
      <c r="D78" s="747"/>
      <c r="E78" s="747"/>
      <c r="F78" s="747"/>
      <c r="G78" s="747"/>
      <c r="H78" s="747"/>
      <c r="I78" s="747"/>
      <c r="J78" s="747"/>
      <c r="K78" s="747"/>
      <c r="L78" s="747"/>
      <c r="M78" s="747"/>
      <c r="N78" s="10"/>
    </row>
    <row r="79" spans="3:14" ht="12.75">
      <c r="C79" s="747"/>
      <c r="D79" s="747"/>
      <c r="E79" s="747"/>
      <c r="F79" s="747"/>
      <c r="G79" s="747"/>
      <c r="H79" s="747"/>
      <c r="I79" s="747"/>
      <c r="J79" s="747"/>
      <c r="K79" s="747"/>
      <c r="L79" s="747"/>
      <c r="M79" s="747"/>
      <c r="N79" s="10"/>
    </row>
    <row r="80" spans="3:14" ht="12.75">
      <c r="C80" s="747"/>
      <c r="D80" s="747"/>
      <c r="E80" s="747"/>
      <c r="F80" s="747"/>
      <c r="G80" s="747"/>
      <c r="H80" s="747"/>
      <c r="I80" s="747"/>
      <c r="J80" s="747"/>
      <c r="K80" s="747"/>
      <c r="L80" s="747"/>
      <c r="M80" s="747"/>
      <c r="N80" s="10"/>
    </row>
    <row r="81" spans="3:14" ht="12.75">
      <c r="C81" s="747"/>
      <c r="D81" s="747"/>
      <c r="E81" s="747"/>
      <c r="F81" s="747"/>
      <c r="G81" s="747"/>
      <c r="H81" s="747"/>
      <c r="I81" s="747"/>
      <c r="J81" s="747"/>
      <c r="K81" s="747"/>
      <c r="L81" s="747"/>
      <c r="M81" s="747"/>
      <c r="N81" s="10"/>
    </row>
    <row r="82" spans="3:14" ht="12.75">
      <c r="C82" s="747"/>
      <c r="D82" s="747"/>
      <c r="E82" s="747"/>
      <c r="F82" s="747"/>
      <c r="G82" s="747"/>
      <c r="H82" s="747"/>
      <c r="I82" s="747"/>
      <c r="J82" s="747"/>
      <c r="K82" s="747"/>
      <c r="L82" s="747"/>
      <c r="M82" s="747"/>
      <c r="N82" s="10"/>
    </row>
    <row r="83" spans="3:14" ht="12.75">
      <c r="C83" s="747"/>
      <c r="D83" s="747"/>
      <c r="E83" s="747"/>
      <c r="F83" s="747"/>
      <c r="G83" s="747"/>
      <c r="H83" s="747"/>
      <c r="I83" s="747"/>
      <c r="J83" s="747"/>
      <c r="K83" s="747"/>
      <c r="L83" s="747"/>
      <c r="M83" s="747"/>
      <c r="N83" s="10"/>
    </row>
    <row r="84" spans="3:14" ht="12.75">
      <c r="C84" s="747"/>
      <c r="D84" s="747"/>
      <c r="E84" s="747"/>
      <c r="F84" s="747"/>
      <c r="G84" s="747"/>
      <c r="H84" s="747"/>
      <c r="I84" s="747"/>
      <c r="J84" s="747"/>
      <c r="K84" s="747"/>
      <c r="L84" s="747"/>
      <c r="M84" s="747"/>
      <c r="N84" s="10"/>
    </row>
    <row r="85" spans="3:14" ht="12.75">
      <c r="C85" s="747"/>
      <c r="D85" s="747"/>
      <c r="E85" s="747"/>
      <c r="F85" s="747"/>
      <c r="G85" s="747"/>
      <c r="H85" s="747"/>
      <c r="I85" s="747"/>
      <c r="J85" s="747"/>
      <c r="K85" s="747"/>
      <c r="L85" s="747"/>
      <c r="M85" s="747"/>
      <c r="N85" s="10"/>
    </row>
    <row r="86" spans="3:14" ht="12.75">
      <c r="C86" s="747"/>
      <c r="D86" s="747"/>
      <c r="E86" s="747"/>
      <c r="F86" s="747"/>
      <c r="G86" s="747"/>
      <c r="H86" s="747"/>
      <c r="I86" s="747"/>
      <c r="J86" s="747"/>
      <c r="K86" s="747"/>
      <c r="L86" s="747"/>
      <c r="M86" s="747"/>
      <c r="N86" s="10"/>
    </row>
    <row r="87" spans="3:14" ht="12.75">
      <c r="C87" s="747"/>
      <c r="D87" s="747"/>
      <c r="E87" s="747"/>
      <c r="F87" s="747"/>
      <c r="G87" s="747"/>
      <c r="H87" s="747"/>
      <c r="I87" s="747"/>
      <c r="J87" s="747"/>
      <c r="K87" s="747"/>
      <c r="L87" s="747"/>
      <c r="M87" s="747"/>
      <c r="N87" s="10"/>
    </row>
    <row r="88" spans="3:14" ht="12.75">
      <c r="C88" s="747"/>
      <c r="D88" s="747"/>
      <c r="E88" s="747"/>
      <c r="F88" s="747"/>
      <c r="G88" s="747"/>
      <c r="H88" s="747"/>
      <c r="I88" s="747"/>
      <c r="J88" s="747"/>
      <c r="K88" s="747"/>
      <c r="L88" s="747"/>
      <c r="M88" s="747"/>
      <c r="N88" s="10"/>
    </row>
    <row r="89" spans="3:14" ht="12.75">
      <c r="C89" s="747"/>
      <c r="D89" s="747"/>
      <c r="E89" s="747"/>
      <c r="F89" s="747"/>
      <c r="G89" s="747"/>
      <c r="H89" s="747"/>
      <c r="I89" s="747"/>
      <c r="J89" s="747"/>
      <c r="K89" s="747"/>
      <c r="L89" s="747"/>
      <c r="M89" s="747"/>
      <c r="N89" s="10"/>
    </row>
    <row r="90" spans="3:14" ht="12.75">
      <c r="C90" s="747"/>
      <c r="D90" s="747"/>
      <c r="E90" s="747"/>
      <c r="F90" s="747"/>
      <c r="G90" s="747"/>
      <c r="H90" s="747"/>
      <c r="I90" s="747"/>
      <c r="J90" s="747"/>
      <c r="K90" s="747"/>
      <c r="L90" s="747"/>
      <c r="M90" s="747"/>
      <c r="N90" s="10"/>
    </row>
    <row r="91" spans="3:14" ht="12.75">
      <c r="C91" s="747"/>
      <c r="D91" s="747"/>
      <c r="E91" s="747"/>
      <c r="F91" s="747"/>
      <c r="G91" s="747"/>
      <c r="H91" s="747"/>
      <c r="I91" s="747"/>
      <c r="J91" s="747"/>
      <c r="K91" s="747"/>
      <c r="L91" s="747"/>
      <c r="M91" s="747"/>
      <c r="N91" s="10"/>
    </row>
    <row r="92" spans="3:14" ht="12.75">
      <c r="C92" s="747"/>
      <c r="D92" s="747"/>
      <c r="E92" s="747"/>
      <c r="F92" s="747"/>
      <c r="G92" s="747"/>
      <c r="H92" s="747"/>
      <c r="I92" s="747"/>
      <c r="J92" s="747"/>
      <c r="K92" s="747"/>
      <c r="L92" s="747"/>
      <c r="M92" s="747"/>
      <c r="N92" s="10"/>
    </row>
    <row r="93" spans="3:14" ht="12.75">
      <c r="C93" s="747"/>
      <c r="D93" s="747"/>
      <c r="E93" s="747"/>
      <c r="F93" s="747"/>
      <c r="G93" s="747"/>
      <c r="H93" s="747"/>
      <c r="I93" s="747"/>
      <c r="J93" s="747"/>
      <c r="K93" s="747"/>
      <c r="L93" s="747"/>
      <c r="M93" s="747"/>
      <c r="N93" s="10"/>
    </row>
    <row r="94" spans="3:14" ht="12.75">
      <c r="C94" s="747"/>
      <c r="D94" s="747"/>
      <c r="E94" s="747"/>
      <c r="F94" s="747"/>
      <c r="G94" s="747"/>
      <c r="H94" s="747"/>
      <c r="I94" s="747"/>
      <c r="J94" s="747"/>
      <c r="K94" s="747"/>
      <c r="L94" s="747"/>
      <c r="M94" s="747"/>
      <c r="N94" s="10"/>
    </row>
    <row r="95" spans="3:14" ht="12.75">
      <c r="C95" s="747"/>
      <c r="D95" s="747"/>
      <c r="E95" s="747"/>
      <c r="F95" s="747"/>
      <c r="G95" s="747"/>
      <c r="H95" s="747"/>
      <c r="I95" s="747"/>
      <c r="J95" s="747"/>
      <c r="K95" s="747"/>
      <c r="L95" s="747"/>
      <c r="M95" s="747"/>
      <c r="N95" s="10"/>
    </row>
    <row r="96" spans="3:14" ht="12.75">
      <c r="C96" s="747"/>
      <c r="D96" s="747"/>
      <c r="E96" s="747"/>
      <c r="F96" s="747"/>
      <c r="G96" s="747"/>
      <c r="H96" s="747"/>
      <c r="I96" s="747"/>
      <c r="J96" s="747"/>
      <c r="K96" s="747"/>
      <c r="L96" s="747"/>
      <c r="M96" s="747"/>
      <c r="N96" s="10"/>
    </row>
    <row r="97" spans="3:14" ht="12.75">
      <c r="C97" s="747"/>
      <c r="D97" s="747"/>
      <c r="E97" s="747"/>
      <c r="F97" s="747"/>
      <c r="G97" s="747"/>
      <c r="H97" s="747"/>
      <c r="I97" s="747"/>
      <c r="J97" s="747"/>
      <c r="K97" s="747"/>
      <c r="L97" s="747"/>
      <c r="M97" s="747"/>
      <c r="N97" s="10"/>
    </row>
    <row r="98" spans="3:14" ht="12.75">
      <c r="C98" s="747"/>
      <c r="D98" s="747"/>
      <c r="E98" s="747"/>
      <c r="F98" s="747"/>
      <c r="G98" s="747"/>
      <c r="H98" s="747"/>
      <c r="I98" s="747"/>
      <c r="J98" s="747"/>
      <c r="K98" s="747"/>
      <c r="L98" s="747"/>
      <c r="M98" s="747"/>
      <c r="N98" s="10"/>
    </row>
    <row r="99" spans="3:14" ht="12.75">
      <c r="C99" s="747"/>
      <c r="D99" s="747"/>
      <c r="E99" s="747"/>
      <c r="F99" s="747"/>
      <c r="G99" s="747"/>
      <c r="H99" s="747"/>
      <c r="I99" s="747"/>
      <c r="J99" s="747"/>
      <c r="K99" s="747"/>
      <c r="L99" s="747"/>
      <c r="M99" s="747"/>
      <c r="N99" s="10"/>
    </row>
    <row r="100" spans="3:14" ht="12.75">
      <c r="C100" s="747"/>
      <c r="D100" s="747"/>
      <c r="E100" s="747"/>
      <c r="F100" s="747"/>
      <c r="G100" s="747"/>
      <c r="H100" s="747"/>
      <c r="I100" s="747"/>
      <c r="J100" s="747"/>
      <c r="K100" s="747"/>
      <c r="L100" s="747"/>
      <c r="M100" s="747"/>
      <c r="N100" s="10"/>
    </row>
  </sheetData>
  <sheetProtection/>
  <mergeCells count="8">
    <mergeCell ref="A4:J4"/>
    <mergeCell ref="A2:M2"/>
    <mergeCell ref="A3:M3"/>
    <mergeCell ref="F7:I7"/>
    <mergeCell ref="B7:E7"/>
    <mergeCell ref="L6:M6"/>
    <mergeCell ref="A7:A8"/>
    <mergeCell ref="J7:M7"/>
  </mergeCells>
  <printOptions/>
  <pageMargins left="0.75" right="0.75" top="1" bottom="1" header="0.5" footer="0.5"/>
  <pageSetup fitToHeight="1" fitToWidth="1" horizontalDpi="600" verticalDpi="600" orientation="portrait" paperSize="8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1.421875" style="8" customWidth="1"/>
    <col min="2" max="2" width="10.7109375" style="8" customWidth="1"/>
    <col min="3" max="3" width="12.00390625" style="8" bestFit="1" customWidth="1"/>
    <col min="4" max="4" width="10.140625" style="8" customWidth="1"/>
    <col min="5" max="5" width="9.421875" style="8" customWidth="1"/>
    <col min="6" max="6" width="10.140625" style="8" customWidth="1"/>
    <col min="7" max="7" width="12.00390625" style="8" bestFit="1" customWidth="1"/>
    <col min="8" max="8" width="10.140625" style="8" bestFit="1" customWidth="1"/>
    <col min="9" max="9" width="9.8515625" style="8" customWidth="1"/>
    <col min="10" max="10" width="10.7109375" style="8" customWidth="1"/>
    <col min="11" max="11" width="12.00390625" style="8" bestFit="1" customWidth="1"/>
    <col min="12" max="12" width="10.140625" style="8" bestFit="1" customWidth="1"/>
    <col min="13" max="13" width="11.00390625" style="8" customWidth="1"/>
  </cols>
  <sheetData>
    <row r="1" ht="12.75">
      <c r="A1" s="79" t="s">
        <v>879</v>
      </c>
    </row>
    <row r="2" spans="1:12" ht="12.75">
      <c r="A2" s="1873" t="s">
        <v>1523</v>
      </c>
      <c r="B2" s="1873"/>
      <c r="C2" s="1873"/>
      <c r="D2" s="1873"/>
      <c r="E2" s="1873"/>
      <c r="F2" s="1873"/>
      <c r="G2" s="1873"/>
      <c r="H2" s="1873"/>
      <c r="I2" s="1873"/>
      <c r="J2" s="1873"/>
      <c r="K2" s="1873"/>
      <c r="L2" s="1873"/>
    </row>
    <row r="3" spans="1:12" ht="12.75">
      <c r="A3" s="1873" t="s">
        <v>1137</v>
      </c>
      <c r="B3" s="1873"/>
      <c r="C3" s="1873"/>
      <c r="D3" s="1873"/>
      <c r="E3" s="1873"/>
      <c r="F3" s="1873"/>
      <c r="G3" s="1873"/>
      <c r="H3" s="1873"/>
      <c r="I3" s="1873"/>
      <c r="J3" s="1873"/>
      <c r="K3" s="1873"/>
      <c r="L3" s="1873"/>
    </row>
    <row r="4" spans="1:12" ht="12.75">
      <c r="A4" s="1873" t="s">
        <v>1128</v>
      </c>
      <c r="B4" s="1873"/>
      <c r="C4" s="1873"/>
      <c r="D4" s="1873"/>
      <c r="E4" s="1873"/>
      <c r="F4" s="1873"/>
      <c r="G4" s="1873"/>
      <c r="H4" s="1873"/>
      <c r="I4" s="1873"/>
      <c r="J4" s="1873"/>
      <c r="K4" s="1873"/>
      <c r="L4" s="1873"/>
    </row>
    <row r="5" spans="1:13" ht="13.5" thickBot="1">
      <c r="A5" s="66" t="s">
        <v>1152</v>
      </c>
      <c r="B5" s="79"/>
      <c r="C5" s="79"/>
      <c r="D5" s="79"/>
      <c r="E5" s="79"/>
      <c r="F5" s="79"/>
      <c r="G5" s="79"/>
      <c r="H5" s="79"/>
      <c r="I5" s="79"/>
      <c r="J5" s="79"/>
      <c r="K5" s="1053"/>
      <c r="L5" s="1872" t="s">
        <v>1151</v>
      </c>
      <c r="M5" s="1872"/>
    </row>
    <row r="6" spans="1:13" ht="13.5" thickBot="1">
      <c r="A6" s="125" t="s">
        <v>1153</v>
      </c>
      <c r="B6" s="1880" t="s">
        <v>1108</v>
      </c>
      <c r="C6" s="1880"/>
      <c r="D6" s="1880"/>
      <c r="E6" s="1880"/>
      <c r="F6" s="1879" t="s">
        <v>1109</v>
      </c>
      <c r="G6" s="1880"/>
      <c r="H6" s="1880"/>
      <c r="I6" s="960"/>
      <c r="J6" s="1879" t="s">
        <v>1110</v>
      </c>
      <c r="K6" s="1880"/>
      <c r="L6" s="1880"/>
      <c r="M6" s="1881"/>
    </row>
    <row r="7" spans="1:13" ht="26.25" thickBot="1">
      <c r="A7" s="1005"/>
      <c r="B7" s="104" t="s">
        <v>93</v>
      </c>
      <c r="C7" s="385" t="s">
        <v>1019</v>
      </c>
      <c r="D7" s="964" t="s">
        <v>1126</v>
      </c>
      <c r="E7" s="986" t="s">
        <v>1269</v>
      </c>
      <c r="F7" s="104" t="s">
        <v>93</v>
      </c>
      <c r="G7" s="385" t="s">
        <v>1019</v>
      </c>
      <c r="H7" s="964" t="s">
        <v>1126</v>
      </c>
      <c r="I7" s="986" t="s">
        <v>1269</v>
      </c>
      <c r="J7" s="104" t="s">
        <v>93</v>
      </c>
      <c r="K7" s="385" t="s">
        <v>1019</v>
      </c>
      <c r="L7" s="964" t="s">
        <v>1126</v>
      </c>
      <c r="M7" s="986" t="s">
        <v>1269</v>
      </c>
    </row>
    <row r="8" spans="1:13" ht="12.75">
      <c r="A8" s="86" t="s">
        <v>1154</v>
      </c>
      <c r="B8" s="1055">
        <v>40217</v>
      </c>
      <c r="C8" s="966">
        <v>51963</v>
      </c>
      <c r="D8" s="967">
        <v>55085</v>
      </c>
      <c r="E8" s="968">
        <f>SUM(D8/C8)*100</f>
        <v>106.00812116313531</v>
      </c>
      <c r="F8" s="1055"/>
      <c r="G8" s="966"/>
      <c r="H8" s="967"/>
      <c r="I8" s="1054">
        <v>0</v>
      </c>
      <c r="J8" s="965">
        <f aca="true" t="shared" si="0" ref="J8:L17">SUM(B8+F8)</f>
        <v>40217</v>
      </c>
      <c r="K8" s="966">
        <f t="shared" si="0"/>
        <v>51963</v>
      </c>
      <c r="L8" s="258">
        <f t="shared" si="0"/>
        <v>55085</v>
      </c>
      <c r="M8" s="1054">
        <f>SUM(L8/K8)*100</f>
        <v>106.00812116313531</v>
      </c>
    </row>
    <row r="9" spans="1:13" ht="12.75">
      <c r="A9" s="87" t="s">
        <v>1111</v>
      </c>
      <c r="B9" s="969">
        <v>157013</v>
      </c>
      <c r="C9" s="970">
        <v>181803</v>
      </c>
      <c r="D9" s="970">
        <v>208349</v>
      </c>
      <c r="E9" s="968">
        <f aca="true" t="shared" si="1" ref="E9:E22">SUM(D9/C9)*100</f>
        <v>114.60151922685544</v>
      </c>
      <c r="F9" s="969">
        <v>32687</v>
      </c>
      <c r="G9" s="967">
        <v>69109</v>
      </c>
      <c r="H9" s="967">
        <v>43277</v>
      </c>
      <c r="I9" s="1054">
        <f aca="true" t="shared" si="2" ref="I9:I25">SUM(H9/G9)*100</f>
        <v>62.621366247522026</v>
      </c>
      <c r="J9" s="1055">
        <f t="shared" si="0"/>
        <v>189700</v>
      </c>
      <c r="K9" s="970">
        <f t="shared" si="0"/>
        <v>250912</v>
      </c>
      <c r="L9" s="258">
        <f t="shared" si="0"/>
        <v>251626</v>
      </c>
      <c r="M9" s="1054">
        <f aca="true" t="shared" si="3" ref="M9:M25">SUM(L9/K9)*100</f>
        <v>100.28456191812269</v>
      </c>
    </row>
    <row r="10" spans="1:13" ht="12.75">
      <c r="A10" s="87" t="s">
        <v>1530</v>
      </c>
      <c r="B10" s="969">
        <v>32000</v>
      </c>
      <c r="C10" s="970">
        <v>32907</v>
      </c>
      <c r="D10" s="970">
        <v>32907</v>
      </c>
      <c r="E10" s="968">
        <f t="shared" si="1"/>
        <v>100</v>
      </c>
      <c r="F10" s="1010"/>
      <c r="G10" s="967"/>
      <c r="H10" s="967"/>
      <c r="I10" s="1054">
        <v>0</v>
      </c>
      <c r="J10" s="1055">
        <f t="shared" si="0"/>
        <v>32000</v>
      </c>
      <c r="K10" s="970">
        <f t="shared" si="0"/>
        <v>32907</v>
      </c>
      <c r="L10" s="258">
        <f t="shared" si="0"/>
        <v>32907</v>
      </c>
      <c r="M10" s="1054">
        <f t="shared" si="3"/>
        <v>100</v>
      </c>
    </row>
    <row r="11" spans="1:13" ht="12.75">
      <c r="A11" s="87" t="s">
        <v>1129</v>
      </c>
      <c r="B11" s="969">
        <v>264222</v>
      </c>
      <c r="C11" s="970">
        <v>343228</v>
      </c>
      <c r="D11" s="970">
        <v>343228</v>
      </c>
      <c r="E11" s="968">
        <f t="shared" si="1"/>
        <v>100</v>
      </c>
      <c r="F11" s="969">
        <v>0</v>
      </c>
      <c r="G11" s="967">
        <v>18281</v>
      </c>
      <c r="H11" s="967">
        <v>18281</v>
      </c>
      <c r="I11" s="1054">
        <f t="shared" si="2"/>
        <v>100</v>
      </c>
      <c r="J11" s="1055">
        <f t="shared" si="0"/>
        <v>264222</v>
      </c>
      <c r="K11" s="970">
        <f t="shared" si="0"/>
        <v>361509</v>
      </c>
      <c r="L11" s="258">
        <f t="shared" si="0"/>
        <v>361509</v>
      </c>
      <c r="M11" s="1054">
        <f t="shared" si="3"/>
        <v>100</v>
      </c>
    </row>
    <row r="12" spans="1:13" ht="12.75">
      <c r="A12" s="87" t="s">
        <v>1258</v>
      </c>
      <c r="B12" s="1177"/>
      <c r="C12" s="972"/>
      <c r="D12" s="972"/>
      <c r="E12" s="968">
        <v>0</v>
      </c>
      <c r="F12" s="969">
        <v>1500</v>
      </c>
      <c r="G12" s="992">
        <v>1500</v>
      </c>
      <c r="H12" s="967">
        <v>4661</v>
      </c>
      <c r="I12" s="1054">
        <f t="shared" si="2"/>
        <v>310.73333333333335</v>
      </c>
      <c r="J12" s="1055">
        <f t="shared" si="0"/>
        <v>1500</v>
      </c>
      <c r="K12" s="970">
        <f t="shared" si="0"/>
        <v>1500</v>
      </c>
      <c r="L12" s="258">
        <f t="shared" si="0"/>
        <v>4661</v>
      </c>
      <c r="M12" s="1054">
        <f t="shared" si="3"/>
        <v>310.73333333333335</v>
      </c>
    </row>
    <row r="13" spans="1:13" ht="12.75">
      <c r="A13" s="87" t="s">
        <v>1160</v>
      </c>
      <c r="B13" s="969">
        <v>131153</v>
      </c>
      <c r="C13" s="970">
        <v>91093</v>
      </c>
      <c r="D13" s="970">
        <v>91915</v>
      </c>
      <c r="E13" s="968">
        <f t="shared" si="1"/>
        <v>100.90237449639379</v>
      </c>
      <c r="F13" s="969"/>
      <c r="G13" s="967"/>
      <c r="H13" s="967"/>
      <c r="I13" s="1054">
        <v>0</v>
      </c>
      <c r="J13" s="1055">
        <f t="shared" si="0"/>
        <v>131153</v>
      </c>
      <c r="K13" s="970">
        <f t="shared" si="0"/>
        <v>91093</v>
      </c>
      <c r="L13" s="258">
        <f t="shared" si="0"/>
        <v>91915</v>
      </c>
      <c r="M13" s="1054">
        <f t="shared" si="3"/>
        <v>100.90237449639379</v>
      </c>
    </row>
    <row r="14" spans="1:13" ht="12.75">
      <c r="A14" s="87" t="s">
        <v>1463</v>
      </c>
      <c r="B14" s="969">
        <v>0</v>
      </c>
      <c r="C14" s="970">
        <v>136</v>
      </c>
      <c r="D14" s="970">
        <v>136</v>
      </c>
      <c r="E14" s="968">
        <f t="shared" si="1"/>
        <v>100</v>
      </c>
      <c r="F14" s="969">
        <v>0</v>
      </c>
      <c r="G14" s="967">
        <v>2086</v>
      </c>
      <c r="H14" s="967">
        <v>2086</v>
      </c>
      <c r="I14" s="1054">
        <f t="shared" si="2"/>
        <v>100</v>
      </c>
      <c r="J14" s="969">
        <f t="shared" si="0"/>
        <v>0</v>
      </c>
      <c r="K14" s="970">
        <f t="shared" si="0"/>
        <v>2222</v>
      </c>
      <c r="L14" s="258">
        <f t="shared" si="0"/>
        <v>2222</v>
      </c>
      <c r="M14" s="1054">
        <f t="shared" si="3"/>
        <v>100</v>
      </c>
    </row>
    <row r="15" spans="1:13" ht="12.75">
      <c r="A15" s="87" t="s">
        <v>1130</v>
      </c>
      <c r="B15" s="969"/>
      <c r="C15" s="970"/>
      <c r="D15" s="970">
        <v>3548</v>
      </c>
      <c r="E15" s="1009">
        <v>0</v>
      </c>
      <c r="F15" s="969"/>
      <c r="G15" s="970"/>
      <c r="H15" s="970"/>
      <c r="I15" s="1054">
        <v>0</v>
      </c>
      <c r="J15" s="969">
        <f t="shared" si="0"/>
        <v>0</v>
      </c>
      <c r="K15" s="970">
        <f t="shared" si="0"/>
        <v>0</v>
      </c>
      <c r="L15" s="970">
        <f>SUM(D15+H15)</f>
        <v>3548</v>
      </c>
      <c r="M15" s="1054">
        <v>0</v>
      </c>
    </row>
    <row r="16" spans="1:13" ht="12.75">
      <c r="A16" s="87" t="s">
        <v>1043</v>
      </c>
      <c r="B16" s="969"/>
      <c r="C16" s="970"/>
      <c r="D16" s="970"/>
      <c r="E16" s="1009">
        <v>0</v>
      </c>
      <c r="F16" s="969"/>
      <c r="G16" s="970">
        <v>20000</v>
      </c>
      <c r="H16" s="259">
        <v>20000</v>
      </c>
      <c r="I16" s="1054">
        <f t="shared" si="2"/>
        <v>100</v>
      </c>
      <c r="J16" s="969">
        <f t="shared" si="0"/>
        <v>0</v>
      </c>
      <c r="K16" s="970">
        <f t="shared" si="0"/>
        <v>20000</v>
      </c>
      <c r="L16" s="970">
        <f>SUM(D16+H16)</f>
        <v>20000</v>
      </c>
      <c r="M16" s="1054">
        <f t="shared" si="3"/>
        <v>100</v>
      </c>
    </row>
    <row r="17" spans="1:13" ht="13.5" thickBot="1">
      <c r="A17" s="80" t="s">
        <v>1044</v>
      </c>
      <c r="B17" s="452"/>
      <c r="C17" s="450">
        <v>8465</v>
      </c>
      <c r="D17" s="984"/>
      <c r="E17" s="1162">
        <v>0</v>
      </c>
      <c r="F17" s="452">
        <v>52335</v>
      </c>
      <c r="G17" s="450">
        <v>143362</v>
      </c>
      <c r="H17" s="772"/>
      <c r="I17" s="1162">
        <v>0</v>
      </c>
      <c r="J17" s="969">
        <f t="shared" si="0"/>
        <v>52335</v>
      </c>
      <c r="K17" s="970">
        <f t="shared" si="0"/>
        <v>151827</v>
      </c>
      <c r="L17" s="984">
        <f>SUM(D17+H17)</f>
        <v>0</v>
      </c>
      <c r="M17" s="1054">
        <f t="shared" si="3"/>
        <v>0</v>
      </c>
    </row>
    <row r="18" spans="1:13" ht="13.5" thickBot="1">
      <c r="A18" s="71" t="s">
        <v>1155</v>
      </c>
      <c r="B18" s="1056">
        <f>SUM(B8:B17)</f>
        <v>624605</v>
      </c>
      <c r="C18" s="985">
        <f>SUM(C8:C17)</f>
        <v>709595</v>
      </c>
      <c r="D18" s="985">
        <f>SUM(D8:D15)</f>
        <v>735168</v>
      </c>
      <c r="E18" s="976">
        <f t="shared" si="1"/>
        <v>103.60388672411729</v>
      </c>
      <c r="F18" s="1056">
        <f>SUM(F8:F17)</f>
        <v>86522</v>
      </c>
      <c r="G18" s="985">
        <f>SUM(G8:G17)</f>
        <v>254338</v>
      </c>
      <c r="H18" s="1057">
        <f>SUM(H8:H17)</f>
        <v>88305</v>
      </c>
      <c r="I18" s="976">
        <f t="shared" si="2"/>
        <v>34.71954643034073</v>
      </c>
      <c r="J18" s="1056">
        <f>SUM(B18+F18)</f>
        <v>711127</v>
      </c>
      <c r="K18" s="977">
        <f>SUM(C18+G18)</f>
        <v>963933</v>
      </c>
      <c r="L18" s="977">
        <f>SUM(L8:L17)</f>
        <v>823473</v>
      </c>
      <c r="M18" s="976">
        <f t="shared" si="3"/>
        <v>85.42844782780547</v>
      </c>
    </row>
    <row r="19" spans="1:13" ht="13.5" thickBot="1">
      <c r="A19" s="1066" t="s">
        <v>1161</v>
      </c>
      <c r="B19" s="448">
        <f>SUM(B18:B18)</f>
        <v>624605</v>
      </c>
      <c r="C19" s="449">
        <f>SUM(C18:C18)</f>
        <v>709595</v>
      </c>
      <c r="D19" s="449">
        <f>SUM(D18:D18)</f>
        <v>735168</v>
      </c>
      <c r="E19" s="976">
        <f t="shared" si="1"/>
        <v>103.60388672411729</v>
      </c>
      <c r="F19" s="1059">
        <f>SUM(F18:F18)</f>
        <v>86522</v>
      </c>
      <c r="G19" s="997">
        <f>SUM(G18:G18)</f>
        <v>254338</v>
      </c>
      <c r="H19" s="1057">
        <f>SUM(H18:H18)</f>
        <v>88305</v>
      </c>
      <c r="I19" s="976">
        <f t="shared" si="2"/>
        <v>34.71954643034073</v>
      </c>
      <c r="J19" s="1056">
        <f>SUM(B19+F19)</f>
        <v>711127</v>
      </c>
      <c r="K19" s="977">
        <f>SUM(K18:K18)</f>
        <v>963933</v>
      </c>
      <c r="L19" s="977">
        <f>SUM(L18:L18)</f>
        <v>823473</v>
      </c>
      <c r="M19" s="976">
        <f t="shared" si="3"/>
        <v>85.42844782780547</v>
      </c>
    </row>
    <row r="20" spans="1:13" ht="12.75">
      <c r="A20" s="458" t="s">
        <v>1045</v>
      </c>
      <c r="B20" s="455">
        <v>430</v>
      </c>
      <c r="C20" s="1173">
        <v>1241</v>
      </c>
      <c r="D20" s="1173">
        <v>1241</v>
      </c>
      <c r="E20" s="1015">
        <f t="shared" si="1"/>
        <v>100</v>
      </c>
      <c r="F20" s="455"/>
      <c r="G20" s="1173">
        <v>70</v>
      </c>
      <c r="H20" s="1175">
        <v>70</v>
      </c>
      <c r="I20" s="1015">
        <f t="shared" si="2"/>
        <v>100</v>
      </c>
      <c r="J20" s="965">
        <f>SUM(B20+F20)</f>
        <v>430</v>
      </c>
      <c r="K20" s="1176">
        <f>SUM(C20+G20)</f>
        <v>1311</v>
      </c>
      <c r="L20" s="966">
        <f>SUM(D20+H20)</f>
        <v>1311</v>
      </c>
      <c r="M20" s="1015">
        <f t="shared" si="3"/>
        <v>100</v>
      </c>
    </row>
    <row r="21" spans="1:13" ht="13.5" thickBot="1">
      <c r="A21" s="80" t="s">
        <v>1046</v>
      </c>
      <c r="B21" s="1058"/>
      <c r="C21" s="990">
        <v>609</v>
      </c>
      <c r="D21" s="990"/>
      <c r="E21" s="1162">
        <v>0</v>
      </c>
      <c r="F21" s="1058"/>
      <c r="G21" s="990"/>
      <c r="H21" s="1174"/>
      <c r="I21" s="1162">
        <v>0</v>
      </c>
      <c r="J21" s="1055">
        <f>SUM(B21+F21)</f>
        <v>0</v>
      </c>
      <c r="K21" s="258">
        <f>SUM(C21+G21)</f>
        <v>609</v>
      </c>
      <c r="L21" s="984">
        <f>SUM(D21+H21)</f>
        <v>0</v>
      </c>
      <c r="M21" s="968">
        <f t="shared" si="3"/>
        <v>0</v>
      </c>
    </row>
    <row r="22" spans="1:13" ht="13.5" thickBot="1">
      <c r="A22" s="71" t="s">
        <v>1455</v>
      </c>
      <c r="B22" s="448">
        <f>SUM(B19:B20)</f>
        <v>625035</v>
      </c>
      <c r="C22" s="449">
        <f>SUM(C19:C21)</f>
        <v>711445</v>
      </c>
      <c r="D22" s="449">
        <f>SUM(D19:D20)</f>
        <v>736409</v>
      </c>
      <c r="E22" s="976">
        <f t="shared" si="1"/>
        <v>103.50891495477515</v>
      </c>
      <c r="F22" s="448">
        <f>SUM(F19:F20)</f>
        <v>86522</v>
      </c>
      <c r="G22" s="449">
        <f>SUM(G19:G20)</f>
        <v>254408</v>
      </c>
      <c r="H22" s="1057">
        <f>SUM(H19:H20)</f>
        <v>88375</v>
      </c>
      <c r="I22" s="1019">
        <f t="shared" si="2"/>
        <v>34.7375082544574</v>
      </c>
      <c r="J22" s="448">
        <f>SUM(J19:J20)</f>
        <v>711557</v>
      </c>
      <c r="K22" s="977">
        <f>SUM(K19:K21)</f>
        <v>965853</v>
      </c>
      <c r="L22" s="977">
        <f>SUM(L19:L20)</f>
        <v>824784</v>
      </c>
      <c r="M22" s="1019">
        <f t="shared" si="3"/>
        <v>85.39436125373115</v>
      </c>
    </row>
    <row r="23" spans="1:13" ht="13.5" thickBot="1">
      <c r="A23" s="1061" t="s">
        <v>1131</v>
      </c>
      <c r="B23" s="1062"/>
      <c r="C23" s="1063"/>
      <c r="D23" s="1063">
        <v>-380</v>
      </c>
      <c r="E23" s="981">
        <v>0</v>
      </c>
      <c r="F23" s="448"/>
      <c r="G23" s="449"/>
      <c r="H23" s="1057"/>
      <c r="I23" s="981">
        <v>0</v>
      </c>
      <c r="J23" s="1059"/>
      <c r="K23" s="977"/>
      <c r="L23" s="977">
        <f>SUM(D23+H23)</f>
        <v>-380</v>
      </c>
      <c r="M23" s="981">
        <v>0</v>
      </c>
    </row>
    <row r="24" spans="1:13" ht="13.5" thickBot="1">
      <c r="A24" s="1061" t="s">
        <v>1138</v>
      </c>
      <c r="B24" s="1062"/>
      <c r="C24" s="1063"/>
      <c r="D24" s="1063">
        <v>145479</v>
      </c>
      <c r="E24" s="981">
        <v>0</v>
      </c>
      <c r="F24" s="1034"/>
      <c r="G24" s="1032"/>
      <c r="H24" s="1060"/>
      <c r="I24" s="1033">
        <v>0</v>
      </c>
      <c r="J24" s="1062"/>
      <c r="K24" s="982"/>
      <c r="L24" s="977">
        <f>SUM(D24+H24)</f>
        <v>145479</v>
      </c>
      <c r="M24" s="1033">
        <v>0</v>
      </c>
    </row>
    <row r="25" spans="1:13" ht="13.5" thickBot="1">
      <c r="A25" s="71" t="s">
        <v>1136</v>
      </c>
      <c r="B25" s="448">
        <f>SUM(B22:B24)</f>
        <v>625035</v>
      </c>
      <c r="C25" s="449">
        <f>SUM(C22:C24)</f>
        <v>711445</v>
      </c>
      <c r="D25" s="449">
        <f>SUM(D22:D24)</f>
        <v>881508</v>
      </c>
      <c r="E25" s="976">
        <f>SUM(D25/C25)*100</f>
        <v>123.90388575364224</v>
      </c>
      <c r="F25" s="448">
        <f aca="true" t="shared" si="4" ref="F25:K25">SUM(F22:F24)</f>
        <v>86522</v>
      </c>
      <c r="G25" s="449">
        <f>SUM(G22:G24)</f>
        <v>254408</v>
      </c>
      <c r="H25" s="1057">
        <f>SUM(H22:H24)</f>
        <v>88375</v>
      </c>
      <c r="I25" s="976">
        <f t="shared" si="2"/>
        <v>34.7375082544574</v>
      </c>
      <c r="J25" s="448">
        <f t="shared" si="4"/>
        <v>711557</v>
      </c>
      <c r="K25" s="449">
        <f t="shared" si="4"/>
        <v>965853</v>
      </c>
      <c r="L25" s="977">
        <f>SUM(L22:L24)</f>
        <v>969883</v>
      </c>
      <c r="M25" s="976">
        <f t="shared" si="3"/>
        <v>100.41724775923457</v>
      </c>
    </row>
    <row r="26" spans="1:12" ht="12.7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996"/>
      <c r="L26" s="996"/>
    </row>
    <row r="27" spans="1:12" ht="12.7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996"/>
      <c r="L27" s="996"/>
    </row>
    <row r="28" spans="1:12" ht="12.7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996"/>
      <c r="L28" s="996"/>
    </row>
    <row r="29" spans="1:12" ht="13.5" thickBot="1">
      <c r="A29" s="66" t="s">
        <v>1156</v>
      </c>
      <c r="B29" s="79"/>
      <c r="C29" s="79"/>
      <c r="D29" s="79"/>
      <c r="E29" s="79"/>
      <c r="F29" s="79"/>
      <c r="G29" s="79"/>
      <c r="H29" s="79"/>
      <c r="I29" s="79"/>
      <c r="J29" s="79"/>
      <c r="K29" s="996"/>
      <c r="L29" s="996"/>
    </row>
    <row r="30" spans="1:13" ht="13.5" thickBot="1">
      <c r="A30" s="71" t="s">
        <v>1157</v>
      </c>
      <c r="B30" s="1879" t="s">
        <v>1132</v>
      </c>
      <c r="C30" s="1880"/>
      <c r="D30" s="1880"/>
      <c r="E30" s="1881"/>
      <c r="F30" s="1879" t="s">
        <v>1133</v>
      </c>
      <c r="G30" s="1880"/>
      <c r="H30" s="1880"/>
      <c r="I30" s="1881"/>
      <c r="J30" s="1879" t="s">
        <v>1158</v>
      </c>
      <c r="K30" s="1880"/>
      <c r="L30" s="1880"/>
      <c r="M30" s="1881"/>
    </row>
    <row r="31" spans="1:13" ht="26.25" thickBot="1">
      <c r="A31" s="1005"/>
      <c r="B31" s="104" t="s">
        <v>93</v>
      </c>
      <c r="C31" s="385" t="s">
        <v>1019</v>
      </c>
      <c r="D31" s="964" t="s">
        <v>1126</v>
      </c>
      <c r="E31" s="986" t="s">
        <v>1269</v>
      </c>
      <c r="F31" s="104" t="s">
        <v>93</v>
      </c>
      <c r="G31" s="385" t="s">
        <v>1019</v>
      </c>
      <c r="H31" s="964" t="s">
        <v>1126</v>
      </c>
      <c r="I31" s="986" t="s">
        <v>1269</v>
      </c>
      <c r="J31" s="104" t="s">
        <v>93</v>
      </c>
      <c r="K31" s="385" t="s">
        <v>1019</v>
      </c>
      <c r="L31" s="964" t="s">
        <v>1126</v>
      </c>
      <c r="M31" s="986" t="s">
        <v>1269</v>
      </c>
    </row>
    <row r="32" spans="1:13" ht="12.75">
      <c r="A32" s="86" t="s">
        <v>1191</v>
      </c>
      <c r="B32" s="993">
        <v>296850</v>
      </c>
      <c r="C32" s="987">
        <v>362131</v>
      </c>
      <c r="D32" s="967">
        <v>330958</v>
      </c>
      <c r="E32" s="968">
        <f aca="true" t="shared" si="5" ref="E32:E39">SUM(D32/C32)*100</f>
        <v>91.39178915917168</v>
      </c>
      <c r="F32" s="993">
        <v>86522</v>
      </c>
      <c r="G32" s="987">
        <v>249450</v>
      </c>
      <c r="H32" s="967">
        <v>83417</v>
      </c>
      <c r="I32" s="968">
        <f>SUM(H32/G32)*100</f>
        <v>33.44036881138505</v>
      </c>
      <c r="J32" s="365">
        <f aca="true" t="shared" si="6" ref="J32:L42">SUM(B32+F32)</f>
        <v>383372</v>
      </c>
      <c r="K32" s="966">
        <f t="shared" si="6"/>
        <v>611581</v>
      </c>
      <c r="L32" s="967">
        <f t="shared" si="6"/>
        <v>414375</v>
      </c>
      <c r="M32" s="968">
        <f>SUM(L32/K32)*100</f>
        <v>67.75472096091933</v>
      </c>
    </row>
    <row r="33" spans="1:13" ht="12.75">
      <c r="A33" s="87" t="s">
        <v>1159</v>
      </c>
      <c r="B33" s="989">
        <v>113447</v>
      </c>
      <c r="C33" s="988">
        <v>116494</v>
      </c>
      <c r="D33" s="970">
        <v>102077</v>
      </c>
      <c r="E33" s="968">
        <f t="shared" si="5"/>
        <v>87.62425532645459</v>
      </c>
      <c r="F33" s="989">
        <v>0</v>
      </c>
      <c r="G33" s="988">
        <v>2809</v>
      </c>
      <c r="H33" s="970">
        <v>2809</v>
      </c>
      <c r="I33" s="968">
        <f>SUM(H33/G33)*100</f>
        <v>100</v>
      </c>
      <c r="J33" s="365">
        <f t="shared" si="6"/>
        <v>113447</v>
      </c>
      <c r="K33" s="967">
        <f t="shared" si="6"/>
        <v>119303</v>
      </c>
      <c r="L33" s="967">
        <f t="shared" si="6"/>
        <v>104886</v>
      </c>
      <c r="M33" s="968">
        <f aca="true" t="shared" si="7" ref="M33:M42">SUM(L33/K33)*100</f>
        <v>87.91564336186013</v>
      </c>
    </row>
    <row r="34" spans="1:13" ht="12.75">
      <c r="A34" s="87" t="s">
        <v>1134</v>
      </c>
      <c r="B34" s="989">
        <v>44207</v>
      </c>
      <c r="C34" s="988">
        <v>47119</v>
      </c>
      <c r="D34" s="988">
        <v>45901</v>
      </c>
      <c r="E34" s="968">
        <f t="shared" si="5"/>
        <v>97.4150554977822</v>
      </c>
      <c r="F34" s="989">
        <v>0</v>
      </c>
      <c r="G34" s="988">
        <v>555</v>
      </c>
      <c r="H34" s="988">
        <v>555</v>
      </c>
      <c r="I34" s="968">
        <f>SUM(H34/G34)*100</f>
        <v>100</v>
      </c>
      <c r="J34" s="365">
        <f t="shared" si="6"/>
        <v>44207</v>
      </c>
      <c r="K34" s="967">
        <f t="shared" si="6"/>
        <v>47674</v>
      </c>
      <c r="L34" s="967">
        <f t="shared" si="6"/>
        <v>46456</v>
      </c>
      <c r="M34" s="968">
        <f t="shared" si="7"/>
        <v>97.44514829886312</v>
      </c>
    </row>
    <row r="35" spans="1:13" ht="12.75">
      <c r="A35" s="87" t="s">
        <v>1211</v>
      </c>
      <c r="B35" s="989">
        <v>42985</v>
      </c>
      <c r="C35" s="988">
        <v>46563</v>
      </c>
      <c r="D35" s="988">
        <v>43468</v>
      </c>
      <c r="E35" s="968">
        <f t="shared" si="5"/>
        <v>93.35309151042674</v>
      </c>
      <c r="F35" s="989">
        <v>0</v>
      </c>
      <c r="G35" s="988">
        <v>1524</v>
      </c>
      <c r="H35" s="988">
        <v>1524</v>
      </c>
      <c r="I35" s="968">
        <f>SUM(H35/G35)*100</f>
        <v>100</v>
      </c>
      <c r="J35" s="365">
        <f t="shared" si="6"/>
        <v>42985</v>
      </c>
      <c r="K35" s="967">
        <f t="shared" si="6"/>
        <v>48087</v>
      </c>
      <c r="L35" s="967">
        <f t="shared" si="6"/>
        <v>44992</v>
      </c>
      <c r="M35" s="968">
        <f t="shared" si="7"/>
        <v>93.56374903820159</v>
      </c>
    </row>
    <row r="36" spans="1:13" ht="13.5" thickBot="1">
      <c r="A36" s="88" t="s">
        <v>1189</v>
      </c>
      <c r="B36" s="995">
        <v>127116</v>
      </c>
      <c r="C36" s="994">
        <v>137288</v>
      </c>
      <c r="D36" s="994">
        <v>137163</v>
      </c>
      <c r="E36" s="975">
        <f t="shared" si="5"/>
        <v>99.90895052735854</v>
      </c>
      <c r="F36" s="995">
        <v>0</v>
      </c>
      <c r="G36" s="994">
        <v>0</v>
      </c>
      <c r="H36" s="994">
        <v>0</v>
      </c>
      <c r="I36" s="975">
        <v>0</v>
      </c>
      <c r="J36" s="1064">
        <f t="shared" si="6"/>
        <v>127116</v>
      </c>
      <c r="K36" s="450">
        <f t="shared" si="6"/>
        <v>137288</v>
      </c>
      <c r="L36" s="450">
        <f t="shared" si="6"/>
        <v>137163</v>
      </c>
      <c r="M36" s="975">
        <f t="shared" si="7"/>
        <v>99.90895052735854</v>
      </c>
    </row>
    <row r="37" spans="1:13" ht="13.5" thickBot="1">
      <c r="A37" s="71" t="s">
        <v>1158</v>
      </c>
      <c r="B37" s="448">
        <f aca="true" t="shared" si="8" ref="B37:H37">SUM(B32:B36)</f>
        <v>624605</v>
      </c>
      <c r="C37" s="449">
        <f t="shared" si="8"/>
        <v>709595</v>
      </c>
      <c r="D37" s="449">
        <f t="shared" si="8"/>
        <v>659567</v>
      </c>
      <c r="E37" s="1013">
        <f t="shared" si="5"/>
        <v>92.94978121322727</v>
      </c>
      <c r="F37" s="448">
        <f t="shared" si="8"/>
        <v>86522</v>
      </c>
      <c r="G37" s="449">
        <f t="shared" si="8"/>
        <v>254338</v>
      </c>
      <c r="H37" s="449">
        <f t="shared" si="8"/>
        <v>88305</v>
      </c>
      <c r="I37" s="1013">
        <f>SUM(H37/G37)*100</f>
        <v>34.71954643034073</v>
      </c>
      <c r="J37" s="1065">
        <f t="shared" si="6"/>
        <v>711127</v>
      </c>
      <c r="K37" s="977">
        <f t="shared" si="6"/>
        <v>963933</v>
      </c>
      <c r="L37" s="977">
        <f t="shared" si="6"/>
        <v>747872</v>
      </c>
      <c r="M37" s="976">
        <f t="shared" si="7"/>
        <v>77.58547533905364</v>
      </c>
    </row>
    <row r="38" spans="1:13" ht="13.5" thickBot="1">
      <c r="A38" s="773" t="s">
        <v>1456</v>
      </c>
      <c r="B38" s="1012">
        <v>430</v>
      </c>
      <c r="C38" s="992">
        <v>1850</v>
      </c>
      <c r="D38" s="992">
        <v>1576</v>
      </c>
      <c r="E38" s="981">
        <f t="shared" si="5"/>
        <v>85.18918918918918</v>
      </c>
      <c r="F38" s="1012"/>
      <c r="G38" s="992">
        <v>70</v>
      </c>
      <c r="H38" s="992">
        <v>70</v>
      </c>
      <c r="I38" s="981">
        <f>SUM(H38/G38)*100</f>
        <v>100</v>
      </c>
      <c r="J38" s="1064">
        <f t="shared" si="6"/>
        <v>430</v>
      </c>
      <c r="K38" s="450">
        <f t="shared" si="6"/>
        <v>1920</v>
      </c>
      <c r="L38" s="450">
        <f t="shared" si="6"/>
        <v>1646</v>
      </c>
      <c r="M38" s="981">
        <f t="shared" si="7"/>
        <v>85.72916666666667</v>
      </c>
    </row>
    <row r="39" spans="1:13" ht="13.5" thickBot="1">
      <c r="A39" s="1066" t="s">
        <v>1455</v>
      </c>
      <c r="B39" s="448">
        <f>SUM(B37:B38)</f>
        <v>625035</v>
      </c>
      <c r="C39" s="449">
        <f>SUM(C37:C38)</f>
        <v>711445</v>
      </c>
      <c r="D39" s="449">
        <f>SUM(D37:D38)</f>
        <v>661143</v>
      </c>
      <c r="E39" s="976">
        <f t="shared" si="5"/>
        <v>92.92960102326956</v>
      </c>
      <c r="F39" s="448">
        <f>SUM(F37:F38)</f>
        <v>86522</v>
      </c>
      <c r="G39" s="449">
        <f>SUM(G37:G38)</f>
        <v>254408</v>
      </c>
      <c r="H39" s="449">
        <f>SUM(H37:H38)</f>
        <v>88375</v>
      </c>
      <c r="I39" s="976">
        <f>SUM(H39/G39)*100</f>
        <v>34.7375082544574</v>
      </c>
      <c r="J39" s="991">
        <f>SUM(J37:J38)</f>
        <v>711557</v>
      </c>
      <c r="K39" s="977">
        <f t="shared" si="6"/>
        <v>965853</v>
      </c>
      <c r="L39" s="977">
        <f t="shared" si="6"/>
        <v>749518</v>
      </c>
      <c r="M39" s="976">
        <f t="shared" si="7"/>
        <v>77.60166402133657</v>
      </c>
    </row>
    <row r="40" spans="1:13" ht="13.5" thickBot="1">
      <c r="A40" s="463" t="s">
        <v>1135</v>
      </c>
      <c r="B40" s="1067"/>
      <c r="C40" s="1068"/>
      <c r="D40" s="464">
        <v>-7022</v>
      </c>
      <c r="E40" s="968">
        <v>0</v>
      </c>
      <c r="F40" s="1067"/>
      <c r="G40" s="1068"/>
      <c r="H40" s="1163"/>
      <c r="I40" s="968">
        <v>0</v>
      </c>
      <c r="J40" s="1069"/>
      <c r="K40" s="966">
        <f t="shared" si="6"/>
        <v>0</v>
      </c>
      <c r="L40" s="966">
        <f t="shared" si="6"/>
        <v>-7022</v>
      </c>
      <c r="M40" s="968">
        <v>0</v>
      </c>
    </row>
    <row r="41" spans="1:13" ht="13.5" thickBot="1">
      <c r="A41" s="80" t="s">
        <v>1139</v>
      </c>
      <c r="B41" s="1058"/>
      <c r="C41" s="990"/>
      <c r="D41" s="990">
        <v>227387</v>
      </c>
      <c r="E41" s="975">
        <v>0</v>
      </c>
      <c r="F41" s="1058"/>
      <c r="G41" s="990"/>
      <c r="H41" s="990"/>
      <c r="I41" s="975">
        <v>0</v>
      </c>
      <c r="J41" s="1058"/>
      <c r="K41" s="450">
        <f t="shared" si="6"/>
        <v>0</v>
      </c>
      <c r="L41" s="966">
        <f t="shared" si="6"/>
        <v>227387</v>
      </c>
      <c r="M41" s="975">
        <v>0</v>
      </c>
    </row>
    <row r="42" spans="1:13" ht="13.5" thickBot="1">
      <c r="A42" s="334" t="s">
        <v>1136</v>
      </c>
      <c r="B42" s="459">
        <f>SUM(B39:B41)</f>
        <v>625035</v>
      </c>
      <c r="C42" s="420">
        <f>SUM(C39:C41)</f>
        <v>711445</v>
      </c>
      <c r="D42" s="420">
        <f>SUM(D39:D41)</f>
        <v>881508</v>
      </c>
      <c r="E42" s="976">
        <f>SUM(D42/C42)*100</f>
        <v>123.90388575364224</v>
      </c>
      <c r="F42" s="459">
        <f>SUM(F39:F41)</f>
        <v>86522</v>
      </c>
      <c r="G42" s="420">
        <f>SUM(G39:G41)</f>
        <v>254408</v>
      </c>
      <c r="H42" s="420">
        <f>SUM(H39:H41)</f>
        <v>88375</v>
      </c>
      <c r="I42" s="976">
        <f>SUM(H42/G42)*100</f>
        <v>34.7375082544574</v>
      </c>
      <c r="J42" s="459">
        <f>SUM(J39:J41)</f>
        <v>711557</v>
      </c>
      <c r="K42" s="977">
        <f t="shared" si="6"/>
        <v>965853</v>
      </c>
      <c r="L42" s="977">
        <f t="shared" si="6"/>
        <v>969883</v>
      </c>
      <c r="M42" s="976">
        <f t="shared" si="7"/>
        <v>100.41724775923457</v>
      </c>
    </row>
    <row r="43" spans="1:12" ht="12.7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996"/>
      <c r="L43" s="996"/>
    </row>
    <row r="44" spans="1:12" ht="12.7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996"/>
      <c r="L44" s="996"/>
    </row>
    <row r="45" spans="1:12" ht="12.75">
      <c r="A45" s="996"/>
      <c r="B45" s="996"/>
      <c r="C45" s="996"/>
      <c r="D45" s="996"/>
      <c r="E45" s="996"/>
      <c r="F45" s="996"/>
      <c r="G45" s="996"/>
      <c r="H45" s="996"/>
      <c r="I45" s="996"/>
      <c r="J45" s="996"/>
      <c r="K45" s="996"/>
      <c r="L45" s="996"/>
    </row>
  </sheetData>
  <sheetProtection/>
  <mergeCells count="10">
    <mergeCell ref="A4:L4"/>
    <mergeCell ref="F30:I30"/>
    <mergeCell ref="J30:M30"/>
    <mergeCell ref="A2:L2"/>
    <mergeCell ref="L5:M5"/>
    <mergeCell ref="B6:E6"/>
    <mergeCell ref="F6:H6"/>
    <mergeCell ref="J6:M6"/>
    <mergeCell ref="B30:E30"/>
    <mergeCell ref="A3:L3"/>
  </mergeCells>
  <printOptions/>
  <pageMargins left="0.75" right="0.75" top="1" bottom="1" header="0.5" footer="0.5"/>
  <pageSetup fitToHeight="1" fitToWidth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PageLayoutView="0" workbookViewId="0" topLeftCell="A1">
      <selection activeCell="A2" sqref="A2"/>
    </sheetView>
  </sheetViews>
  <sheetFormatPr defaultColWidth="12.00390625" defaultRowHeight="12.75"/>
  <cols>
    <col min="1" max="1" width="46.28125" style="1" customWidth="1"/>
    <col min="2" max="2" width="19.8515625" style="1" customWidth="1"/>
    <col min="3" max="3" width="18.8515625" style="1" customWidth="1"/>
    <col min="4" max="4" width="18.140625" style="1" customWidth="1"/>
    <col min="5" max="5" width="19.8515625" style="1" customWidth="1"/>
    <col min="6" max="7" width="12.00390625" style="1" customWidth="1"/>
    <col min="8" max="8" width="14.421875" style="1" customWidth="1"/>
    <col min="9" max="16384" width="12.00390625" style="1" customWidth="1"/>
  </cols>
  <sheetData>
    <row r="1" spans="1:2" ht="15">
      <c r="A1" s="79" t="s">
        <v>878</v>
      </c>
      <c r="B1" s="79"/>
    </row>
    <row r="2" spans="1:2" ht="15.75">
      <c r="A2" s="14"/>
      <c r="B2" s="14"/>
    </row>
    <row r="3" spans="1:5" ht="15.75" customHeight="1">
      <c r="A3" s="1882" t="s">
        <v>1523</v>
      </c>
      <c r="B3" s="1882"/>
      <c r="C3" s="1882"/>
      <c r="D3" s="1882"/>
      <c r="E3" s="1882"/>
    </row>
    <row r="4" spans="1:5" ht="15.75">
      <c r="A4" s="1883" t="s">
        <v>73</v>
      </c>
      <c r="B4" s="1883"/>
      <c r="C4" s="1883"/>
      <c r="D4" s="1883"/>
      <c r="E4" s="1883"/>
    </row>
    <row r="5" spans="2:5" ht="15.75" thickBot="1">
      <c r="B5" s="126"/>
      <c r="D5" s="1872" t="s">
        <v>1151</v>
      </c>
      <c r="E5" s="1872"/>
    </row>
    <row r="6" spans="1:5" ht="15.75" thickBot="1">
      <c r="A6" s="107" t="s">
        <v>75</v>
      </c>
      <c r="B6" s="104" t="s">
        <v>93</v>
      </c>
      <c r="C6" s="385" t="s">
        <v>1019</v>
      </c>
      <c r="D6" s="964" t="s">
        <v>1126</v>
      </c>
      <c r="E6" s="986" t="s">
        <v>1269</v>
      </c>
    </row>
    <row r="7" spans="1:5" s="100" customFormat="1" ht="15.75" thickBot="1">
      <c r="A7" s="339" t="s">
        <v>1200</v>
      </c>
      <c r="B7" s="1026"/>
      <c r="C7" s="391"/>
      <c r="D7" s="1027"/>
      <c r="E7" s="1001"/>
    </row>
    <row r="8" spans="1:5" s="99" customFormat="1" ht="16.5" thickBot="1">
      <c r="A8" s="108" t="s">
        <v>1201</v>
      </c>
      <c r="B8" s="369">
        <f>SUM(B9:B13)</f>
        <v>40217</v>
      </c>
      <c r="C8" s="392">
        <f>SUM(C9:C13)</f>
        <v>51963</v>
      </c>
      <c r="D8" s="985">
        <f>SUM(D9:D13)</f>
        <v>55085</v>
      </c>
      <c r="E8" s="983">
        <f aca="true" t="shared" si="0" ref="E8:E29">SUM(D8/C8)*100</f>
        <v>106.00812116313531</v>
      </c>
    </row>
    <row r="9" spans="1:5" ht="15">
      <c r="A9" s="109" t="s">
        <v>9</v>
      </c>
      <c r="B9" s="363">
        <f>SUM(3_mell!C8)</f>
        <v>19382</v>
      </c>
      <c r="C9" s="386">
        <v>29965</v>
      </c>
      <c r="D9" s="967">
        <v>32831</v>
      </c>
      <c r="E9" s="968">
        <f t="shared" si="0"/>
        <v>109.5644919072251</v>
      </c>
    </row>
    <row r="10" spans="1:5" ht="15">
      <c r="A10" s="110" t="s">
        <v>10</v>
      </c>
      <c r="B10" s="332">
        <v>550</v>
      </c>
      <c r="C10" s="387">
        <v>1076</v>
      </c>
      <c r="D10" s="970">
        <v>1143</v>
      </c>
      <c r="E10" s="968">
        <f t="shared" si="0"/>
        <v>106.2267657992565</v>
      </c>
    </row>
    <row r="11" spans="1:5" ht="15">
      <c r="A11" s="110" t="s">
        <v>64</v>
      </c>
      <c r="B11" s="332">
        <v>6907</v>
      </c>
      <c r="C11" s="387">
        <v>7944</v>
      </c>
      <c r="D11" s="970">
        <v>7944</v>
      </c>
      <c r="E11" s="968">
        <f t="shared" si="0"/>
        <v>100</v>
      </c>
    </row>
    <row r="12" spans="1:5" ht="15">
      <c r="A12" s="110" t="s">
        <v>65</v>
      </c>
      <c r="B12" s="332">
        <v>6082</v>
      </c>
      <c r="C12" s="387">
        <v>6082</v>
      </c>
      <c r="D12" s="970">
        <v>6221</v>
      </c>
      <c r="E12" s="968">
        <f t="shared" si="0"/>
        <v>102.28543242354489</v>
      </c>
    </row>
    <row r="13" spans="1:5" ht="15.75" thickBot="1">
      <c r="A13" s="111" t="s">
        <v>66</v>
      </c>
      <c r="B13" s="266">
        <v>7296</v>
      </c>
      <c r="C13" s="269">
        <v>6896</v>
      </c>
      <c r="D13" s="974">
        <v>6946</v>
      </c>
      <c r="E13" s="1001">
        <f t="shared" si="0"/>
        <v>100.72505800464037</v>
      </c>
    </row>
    <row r="14" spans="1:5" s="99" customFormat="1" ht="16.5" thickBot="1">
      <c r="A14" s="112" t="s">
        <v>1202</v>
      </c>
      <c r="B14" s="369">
        <f>SUM(B15:B20)</f>
        <v>189700</v>
      </c>
      <c r="C14" s="392">
        <f>SUM(C15:C20)</f>
        <v>250912</v>
      </c>
      <c r="D14" s="392">
        <f>SUM(D15:D20)</f>
        <v>251626</v>
      </c>
      <c r="E14" s="976">
        <f t="shared" si="0"/>
        <v>100.28456191812269</v>
      </c>
    </row>
    <row r="15" spans="1:5" ht="15">
      <c r="A15" s="109" t="s">
        <v>11</v>
      </c>
      <c r="B15" s="363">
        <v>170000</v>
      </c>
      <c r="C15" s="386">
        <v>230350</v>
      </c>
      <c r="D15" s="992">
        <v>230350</v>
      </c>
      <c r="E15" s="968">
        <f t="shared" si="0"/>
        <v>100</v>
      </c>
    </row>
    <row r="16" spans="1:5" ht="15">
      <c r="A16" s="110" t="s">
        <v>12</v>
      </c>
      <c r="B16" s="332">
        <v>1400</v>
      </c>
      <c r="C16" s="387">
        <v>1546</v>
      </c>
      <c r="D16" s="970">
        <v>1546</v>
      </c>
      <c r="E16" s="968">
        <f t="shared" si="0"/>
        <v>100</v>
      </c>
    </row>
    <row r="17" spans="1:5" ht="15">
      <c r="A17" s="110" t="s">
        <v>13</v>
      </c>
      <c r="B17" s="332">
        <v>0</v>
      </c>
      <c r="C17" s="387">
        <v>26</v>
      </c>
      <c r="D17" s="970">
        <v>26</v>
      </c>
      <c r="E17" s="968">
        <f t="shared" si="0"/>
        <v>100</v>
      </c>
    </row>
    <row r="18" spans="1:5" ht="15">
      <c r="A18" s="110" t="s">
        <v>14</v>
      </c>
      <c r="B18" s="332">
        <v>8500</v>
      </c>
      <c r="C18" s="387">
        <v>9054</v>
      </c>
      <c r="D18" s="970">
        <v>9054</v>
      </c>
      <c r="E18" s="968">
        <f t="shared" si="0"/>
        <v>100</v>
      </c>
    </row>
    <row r="19" spans="1:5" ht="15">
      <c r="A19" s="110" t="s">
        <v>15</v>
      </c>
      <c r="B19" s="332">
        <v>8500</v>
      </c>
      <c r="C19" s="387">
        <v>8636</v>
      </c>
      <c r="D19" s="970">
        <v>8636</v>
      </c>
      <c r="E19" s="968">
        <f t="shared" si="0"/>
        <v>100</v>
      </c>
    </row>
    <row r="20" spans="1:5" ht="15.75" thickBot="1">
      <c r="A20" s="113" t="s">
        <v>16</v>
      </c>
      <c r="B20" s="370">
        <v>1300</v>
      </c>
      <c r="C20" s="393">
        <v>1300</v>
      </c>
      <c r="D20" s="974">
        <v>2014</v>
      </c>
      <c r="E20" s="1001">
        <f t="shared" si="0"/>
        <v>154.9230769230769</v>
      </c>
    </row>
    <row r="21" spans="1:5" s="99" customFormat="1" ht="16.5" thickBot="1">
      <c r="A21" s="108" t="s">
        <v>1203</v>
      </c>
      <c r="B21" s="369">
        <f>SUM(B22:B22)</f>
        <v>32000</v>
      </c>
      <c r="C21" s="392">
        <f>SUM(C22:C22)</f>
        <v>32907</v>
      </c>
      <c r="D21" s="392">
        <f>SUM(D22:D22)</f>
        <v>32907</v>
      </c>
      <c r="E21" s="976">
        <f t="shared" si="0"/>
        <v>100</v>
      </c>
    </row>
    <row r="22" spans="1:5" ht="15.75" thickBot="1">
      <c r="A22" s="114" t="s">
        <v>17</v>
      </c>
      <c r="B22" s="375">
        <v>32000</v>
      </c>
      <c r="C22" s="398">
        <v>32907</v>
      </c>
      <c r="D22" s="450">
        <v>32907</v>
      </c>
      <c r="E22" s="1001">
        <f t="shared" si="0"/>
        <v>100</v>
      </c>
    </row>
    <row r="23" spans="1:5" s="3" customFormat="1" ht="16.5" thickBot="1">
      <c r="A23" s="101" t="s">
        <v>1204</v>
      </c>
      <c r="B23" s="371">
        <f>SUM(B24+B25+B29+B30+B31+B33+B37+B38)</f>
        <v>264222</v>
      </c>
      <c r="C23" s="394">
        <f>SUM(C24+C25+C29+C30+C31+C32+C33+C37+C38+C42+C43)</f>
        <v>343228</v>
      </c>
      <c r="D23" s="394">
        <f>SUM(D24+D25+D29+D30+D31+D32+D33+D37+D38+D42+D43)</f>
        <v>343228</v>
      </c>
      <c r="E23" s="976">
        <f t="shared" si="0"/>
        <v>100</v>
      </c>
    </row>
    <row r="24" spans="1:5" ht="15">
      <c r="A24" s="340" t="s">
        <v>69</v>
      </c>
      <c r="B24" s="1020">
        <v>112897</v>
      </c>
      <c r="C24" s="1021">
        <v>112897</v>
      </c>
      <c r="D24" s="966">
        <v>112897</v>
      </c>
      <c r="E24" s="1015">
        <f t="shared" si="0"/>
        <v>100</v>
      </c>
    </row>
    <row r="25" spans="1:5" ht="15">
      <c r="A25" s="341" t="s">
        <v>18</v>
      </c>
      <c r="B25" s="363">
        <f>SUM(B26:B28)</f>
        <v>39014</v>
      </c>
      <c r="C25" s="386">
        <f>SUM(C26:C28)</f>
        <v>39014</v>
      </c>
      <c r="D25" s="970">
        <v>39014</v>
      </c>
      <c r="E25" s="968">
        <f t="shared" si="0"/>
        <v>100</v>
      </c>
    </row>
    <row r="26" spans="1:5" ht="15">
      <c r="A26" s="342" t="s">
        <v>28</v>
      </c>
      <c r="B26" s="372">
        <v>10160</v>
      </c>
      <c r="C26" s="395">
        <v>10160</v>
      </c>
      <c r="D26" s="970">
        <v>10160</v>
      </c>
      <c r="E26" s="968">
        <f t="shared" si="0"/>
        <v>100</v>
      </c>
    </row>
    <row r="27" spans="1:5" ht="15">
      <c r="A27" s="342" t="s">
        <v>29</v>
      </c>
      <c r="B27" s="372">
        <v>23942</v>
      </c>
      <c r="C27" s="395">
        <v>23942</v>
      </c>
      <c r="D27" s="970">
        <v>23942</v>
      </c>
      <c r="E27" s="968">
        <f t="shared" si="0"/>
        <v>100</v>
      </c>
    </row>
    <row r="28" spans="1:5" ht="15">
      <c r="A28" s="342" t="s">
        <v>30</v>
      </c>
      <c r="B28" s="372">
        <v>4912</v>
      </c>
      <c r="C28" s="395">
        <v>4912</v>
      </c>
      <c r="D28" s="423">
        <v>4912</v>
      </c>
      <c r="E28" s="968">
        <f t="shared" si="0"/>
        <v>100</v>
      </c>
    </row>
    <row r="29" spans="1:5" ht="15">
      <c r="A29" s="341" t="s">
        <v>31</v>
      </c>
      <c r="B29" s="363">
        <v>-54059</v>
      </c>
      <c r="C29" s="386">
        <v>-54059</v>
      </c>
      <c r="D29" s="972">
        <v>-54059</v>
      </c>
      <c r="E29" s="1009">
        <f t="shared" si="0"/>
        <v>100</v>
      </c>
    </row>
    <row r="30" spans="1:6" ht="15">
      <c r="A30" s="341" t="s">
        <v>19</v>
      </c>
      <c r="B30" s="332">
        <v>20655</v>
      </c>
      <c r="C30" s="387">
        <v>20655</v>
      </c>
      <c r="D30" s="972">
        <v>20655</v>
      </c>
      <c r="E30" s="1009">
        <f aca="true" t="shared" si="1" ref="E30:E86">SUM(D30/C30)*100</f>
        <v>100</v>
      </c>
      <c r="F30" s="1">
        <v>118507</v>
      </c>
    </row>
    <row r="31" spans="1:8" ht="15">
      <c r="A31" s="341" t="s">
        <v>20</v>
      </c>
      <c r="B31" s="332">
        <v>78372</v>
      </c>
      <c r="C31" s="387">
        <v>83398</v>
      </c>
      <c r="D31" s="972">
        <v>83398</v>
      </c>
      <c r="E31" s="1009">
        <f t="shared" si="1"/>
        <v>100</v>
      </c>
      <c r="F31" s="1" t="s">
        <v>1113</v>
      </c>
      <c r="G31" s="1" t="s">
        <v>1120</v>
      </c>
      <c r="H31" s="1" t="s">
        <v>1121</v>
      </c>
    </row>
    <row r="32" spans="1:5" ht="15">
      <c r="A32" s="341" t="s">
        <v>133</v>
      </c>
      <c r="B32" s="332"/>
      <c r="C32" s="387">
        <v>52298</v>
      </c>
      <c r="D32" s="972">
        <v>52298</v>
      </c>
      <c r="E32" s="1009">
        <f t="shared" si="1"/>
        <v>100</v>
      </c>
    </row>
    <row r="33" spans="1:5" ht="15">
      <c r="A33" s="343" t="s">
        <v>21</v>
      </c>
      <c r="B33" s="332">
        <f>SUM(B34:B36)</f>
        <v>54383</v>
      </c>
      <c r="C33" s="387">
        <v>53567</v>
      </c>
      <c r="D33" s="972">
        <v>53567</v>
      </c>
      <c r="E33" s="1009">
        <f t="shared" si="1"/>
        <v>100</v>
      </c>
    </row>
    <row r="34" spans="1:5" ht="15">
      <c r="A34" s="344" t="s">
        <v>7</v>
      </c>
      <c r="B34" s="373">
        <v>9710</v>
      </c>
      <c r="C34" s="396">
        <v>8894</v>
      </c>
      <c r="D34" s="972">
        <v>8894</v>
      </c>
      <c r="E34" s="1009">
        <f t="shared" si="1"/>
        <v>100</v>
      </c>
    </row>
    <row r="35" spans="1:5" ht="15">
      <c r="A35" s="344" t="s">
        <v>32</v>
      </c>
      <c r="B35" s="373">
        <v>20517</v>
      </c>
      <c r="C35" s="396">
        <v>20517</v>
      </c>
      <c r="D35" s="972">
        <v>20517</v>
      </c>
      <c r="E35" s="1009">
        <f t="shared" si="1"/>
        <v>100</v>
      </c>
    </row>
    <row r="36" spans="1:5" ht="15">
      <c r="A36" s="344" t="s">
        <v>8</v>
      </c>
      <c r="B36" s="373">
        <v>24156</v>
      </c>
      <c r="C36" s="396">
        <v>24156</v>
      </c>
      <c r="D36" s="972">
        <v>24156</v>
      </c>
      <c r="E36" s="1009">
        <f t="shared" si="1"/>
        <v>100</v>
      </c>
    </row>
    <row r="37" spans="1:5" ht="15">
      <c r="A37" s="343" t="s">
        <v>22</v>
      </c>
      <c r="B37" s="332">
        <v>8721</v>
      </c>
      <c r="C37" s="387">
        <v>8721</v>
      </c>
      <c r="D37" s="972">
        <v>8721</v>
      </c>
      <c r="E37" s="1009">
        <f t="shared" si="1"/>
        <v>100</v>
      </c>
    </row>
    <row r="38" spans="1:5" ht="15">
      <c r="A38" s="324" t="s">
        <v>88</v>
      </c>
      <c r="B38" s="266">
        <f>SUM(B39:B40)</f>
        <v>4239</v>
      </c>
      <c r="C38" s="269">
        <f>SUM(C39:C41)</f>
        <v>4948</v>
      </c>
      <c r="D38" s="972">
        <v>4948</v>
      </c>
      <c r="E38" s="1009">
        <f t="shared" si="1"/>
        <v>100</v>
      </c>
    </row>
    <row r="39" spans="1:5" ht="15">
      <c r="A39" s="337" t="s">
        <v>90</v>
      </c>
      <c r="B39" s="374">
        <v>2184</v>
      </c>
      <c r="C39" s="397">
        <v>2184</v>
      </c>
      <c r="D39" s="972">
        <v>2184</v>
      </c>
      <c r="E39" s="1009">
        <f t="shared" si="1"/>
        <v>100</v>
      </c>
    </row>
    <row r="40" spans="1:5" ht="15">
      <c r="A40" s="337" t="s">
        <v>89</v>
      </c>
      <c r="B40" s="374">
        <v>2055</v>
      </c>
      <c r="C40" s="397">
        <v>2056</v>
      </c>
      <c r="D40" s="972">
        <v>2056</v>
      </c>
      <c r="E40" s="1009">
        <f t="shared" si="1"/>
        <v>100</v>
      </c>
    </row>
    <row r="41" spans="1:5" ht="15">
      <c r="A41" s="337" t="s">
        <v>1073</v>
      </c>
      <c r="B41" s="374"/>
      <c r="C41" s="397">
        <v>708</v>
      </c>
      <c r="D41" s="972">
        <v>708</v>
      </c>
      <c r="E41" s="1009">
        <f t="shared" si="1"/>
        <v>100</v>
      </c>
    </row>
    <row r="42" spans="1:5" ht="15">
      <c r="A42" s="337" t="s">
        <v>978</v>
      </c>
      <c r="B42" s="374">
        <v>0</v>
      </c>
      <c r="C42" s="397">
        <v>9069</v>
      </c>
      <c r="D42" s="972">
        <v>9069</v>
      </c>
      <c r="E42" s="1009">
        <f t="shared" si="1"/>
        <v>100</v>
      </c>
    </row>
    <row r="43" spans="1:5" ht="15">
      <c r="A43" s="337" t="s">
        <v>979</v>
      </c>
      <c r="B43" s="374">
        <v>0</v>
      </c>
      <c r="C43" s="397">
        <v>12720</v>
      </c>
      <c r="D43" s="972">
        <v>12720</v>
      </c>
      <c r="E43" s="1009">
        <f t="shared" si="1"/>
        <v>100</v>
      </c>
    </row>
    <row r="44" spans="1:5" ht="15">
      <c r="A44" s="796" t="s">
        <v>1075</v>
      </c>
      <c r="B44" s="795">
        <v>0</v>
      </c>
      <c r="C44" s="1095">
        <v>18281</v>
      </c>
      <c r="D44" s="999">
        <v>18281</v>
      </c>
      <c r="E44" s="1014">
        <f t="shared" si="1"/>
        <v>100</v>
      </c>
    </row>
    <row r="45" spans="1:5" ht="15.75" thickBot="1">
      <c r="A45" s="111" t="s">
        <v>23</v>
      </c>
      <c r="B45" s="266">
        <v>0</v>
      </c>
      <c r="C45" s="269">
        <v>0</v>
      </c>
      <c r="D45" s="457">
        <v>0</v>
      </c>
      <c r="E45" s="1004">
        <v>0</v>
      </c>
    </row>
    <row r="46" spans="1:8" s="99" customFormat="1" ht="16.5" thickBot="1">
      <c r="A46" s="108" t="s">
        <v>1208</v>
      </c>
      <c r="B46" s="369">
        <f>SUM(B47)</f>
        <v>1500</v>
      </c>
      <c r="C46" s="392">
        <f>SUM(C47)</f>
        <v>1500</v>
      </c>
      <c r="D46" s="392">
        <f>SUM(D47)</f>
        <v>4661</v>
      </c>
      <c r="E46" s="976">
        <f t="shared" si="1"/>
        <v>310.73333333333335</v>
      </c>
      <c r="H46" s="99">
        <v>1299</v>
      </c>
    </row>
    <row r="47" spans="1:8" ht="15.75" thickBot="1">
      <c r="A47" s="345" t="s">
        <v>163</v>
      </c>
      <c r="B47" s="375">
        <v>1500</v>
      </c>
      <c r="C47" s="398">
        <v>1500</v>
      </c>
      <c r="D47" s="990">
        <v>4661</v>
      </c>
      <c r="E47" s="1001">
        <f t="shared" si="1"/>
        <v>310.73333333333335</v>
      </c>
      <c r="F47" s="1">
        <v>644</v>
      </c>
      <c r="G47" s="1">
        <v>2718</v>
      </c>
      <c r="H47" s="1" t="s">
        <v>1123</v>
      </c>
    </row>
    <row r="48" spans="1:7" ht="15.75" thickBot="1">
      <c r="A48" s="272" t="s">
        <v>1467</v>
      </c>
      <c r="B48" s="76">
        <f>SUM(B49:B62)</f>
        <v>131153</v>
      </c>
      <c r="C48" s="381">
        <f>SUM(C50+C53+C54+C55+C56+C57+C58+C60+C59)</f>
        <v>91093</v>
      </c>
      <c r="D48" s="381">
        <f>SUM(D50+D53+D54+D55+D56+D57+D58+D60+D59)</f>
        <v>91915</v>
      </c>
      <c r="E48" s="976">
        <f t="shared" si="1"/>
        <v>100.90237449639379</v>
      </c>
      <c r="F48" s="1">
        <v>91915</v>
      </c>
      <c r="G48" s="1" t="s">
        <v>1114</v>
      </c>
    </row>
    <row r="49" spans="1:5" ht="15">
      <c r="A49" s="109" t="s">
        <v>24</v>
      </c>
      <c r="B49" s="363">
        <v>80338</v>
      </c>
      <c r="C49" s="386">
        <v>0</v>
      </c>
      <c r="D49" s="992">
        <v>0</v>
      </c>
      <c r="E49" s="968">
        <v>0</v>
      </c>
    </row>
    <row r="50" spans="1:5" ht="15">
      <c r="A50" s="110" t="s">
        <v>887</v>
      </c>
      <c r="B50" s="332">
        <v>10677</v>
      </c>
      <c r="C50" s="387">
        <f>SUM(C51:C52)</f>
        <v>13451</v>
      </c>
      <c r="D50" s="972">
        <v>13712</v>
      </c>
      <c r="E50" s="1009">
        <f t="shared" si="1"/>
        <v>101.94037618020965</v>
      </c>
    </row>
    <row r="51" spans="1:5" ht="15">
      <c r="A51" s="706" t="s">
        <v>980</v>
      </c>
      <c r="B51" s="332"/>
      <c r="C51" s="387">
        <v>1399</v>
      </c>
      <c r="D51" s="972">
        <v>1399</v>
      </c>
      <c r="E51" s="1009">
        <f t="shared" si="1"/>
        <v>100</v>
      </c>
    </row>
    <row r="52" spans="1:7" ht="15">
      <c r="A52" s="707" t="s">
        <v>886</v>
      </c>
      <c r="B52" s="332"/>
      <c r="C52" s="387">
        <v>12052</v>
      </c>
      <c r="D52" s="972">
        <v>12313</v>
      </c>
      <c r="E52" s="1009">
        <f t="shared" si="1"/>
        <v>102.16561566544972</v>
      </c>
      <c r="F52" s="1">
        <v>261</v>
      </c>
      <c r="G52" s="1" t="s">
        <v>1118</v>
      </c>
    </row>
    <row r="53" spans="1:5" ht="15">
      <c r="A53" s="110" t="s">
        <v>25</v>
      </c>
      <c r="B53" s="332">
        <v>40138</v>
      </c>
      <c r="C53" s="387">
        <v>44822</v>
      </c>
      <c r="D53" s="972">
        <v>44822</v>
      </c>
      <c r="E53" s="1009">
        <f t="shared" si="1"/>
        <v>100</v>
      </c>
    </row>
    <row r="54" spans="1:5" ht="15">
      <c r="A54" s="110" t="s">
        <v>100</v>
      </c>
      <c r="B54" s="266"/>
      <c r="C54" s="269">
        <v>954</v>
      </c>
      <c r="D54" s="972">
        <v>954</v>
      </c>
      <c r="E54" s="1009">
        <f t="shared" si="1"/>
        <v>100</v>
      </c>
    </row>
    <row r="55" spans="1:5" ht="15">
      <c r="A55" s="110" t="s">
        <v>129</v>
      </c>
      <c r="B55" s="266">
        <v>0</v>
      </c>
      <c r="C55" s="269">
        <v>19755</v>
      </c>
      <c r="D55" s="972">
        <v>19755</v>
      </c>
      <c r="E55" s="1009">
        <f t="shared" si="1"/>
        <v>100</v>
      </c>
    </row>
    <row r="56" spans="1:5" ht="15">
      <c r="A56" s="110" t="s">
        <v>208</v>
      </c>
      <c r="B56" s="266"/>
      <c r="C56" s="269">
        <v>1121</v>
      </c>
      <c r="D56" s="972">
        <v>1121</v>
      </c>
      <c r="E56" s="1009">
        <f t="shared" si="1"/>
        <v>100</v>
      </c>
    </row>
    <row r="57" spans="1:5" ht="15">
      <c r="A57" s="110" t="s">
        <v>981</v>
      </c>
      <c r="B57" s="266"/>
      <c r="C57" s="269">
        <v>105</v>
      </c>
      <c r="D57" s="972">
        <v>106</v>
      </c>
      <c r="E57" s="1009">
        <f t="shared" si="1"/>
        <v>100.95238095238095</v>
      </c>
    </row>
    <row r="58" spans="1:5" ht="15">
      <c r="A58" s="110" t="s">
        <v>1074</v>
      </c>
      <c r="B58" s="266"/>
      <c r="C58" s="269">
        <v>9885</v>
      </c>
      <c r="D58" s="972">
        <v>9885</v>
      </c>
      <c r="E58" s="1009">
        <f t="shared" si="1"/>
        <v>100</v>
      </c>
    </row>
    <row r="59" spans="1:5" ht="15">
      <c r="A59" s="110" t="s">
        <v>982</v>
      </c>
      <c r="B59" s="266"/>
      <c r="C59" s="269">
        <v>0</v>
      </c>
      <c r="D59" s="972">
        <v>560</v>
      </c>
      <c r="E59" s="1009">
        <v>0</v>
      </c>
    </row>
    <row r="60" spans="1:5" ht="15.75" thickBot="1">
      <c r="A60" s="114" t="s">
        <v>166</v>
      </c>
      <c r="B60" s="266"/>
      <c r="C60" s="269">
        <v>1000</v>
      </c>
      <c r="D60" s="457">
        <v>1000</v>
      </c>
      <c r="E60" s="1004">
        <f t="shared" si="1"/>
        <v>100</v>
      </c>
    </row>
    <row r="61" spans="1:5" ht="15.75" thickBot="1">
      <c r="A61" s="101" t="s">
        <v>134</v>
      </c>
      <c r="B61" s="280"/>
      <c r="C61" s="381">
        <f>SUM(C62:C63)</f>
        <v>136</v>
      </c>
      <c r="D61" s="381">
        <f>SUM(D62:D63)</f>
        <v>136</v>
      </c>
      <c r="E61" s="981">
        <f t="shared" si="1"/>
        <v>100</v>
      </c>
    </row>
    <row r="62" spans="1:7" ht="15">
      <c r="A62" s="109" t="s">
        <v>135</v>
      </c>
      <c r="B62" s="363"/>
      <c r="C62" s="386">
        <v>86</v>
      </c>
      <c r="D62" s="992">
        <v>86</v>
      </c>
      <c r="E62" s="968">
        <f t="shared" si="1"/>
        <v>100</v>
      </c>
      <c r="F62" s="1" t="s">
        <v>1119</v>
      </c>
      <c r="G62" s="1" t="s">
        <v>1122</v>
      </c>
    </row>
    <row r="63" spans="1:5" ht="15.75" thickBot="1">
      <c r="A63" s="119" t="s">
        <v>167</v>
      </c>
      <c r="B63" s="375"/>
      <c r="C63" s="398">
        <v>50</v>
      </c>
      <c r="D63" s="457">
        <v>50</v>
      </c>
      <c r="E63" s="1004">
        <f t="shared" si="1"/>
        <v>100</v>
      </c>
    </row>
    <row r="64" spans="1:5" ht="15.75" thickBot="1">
      <c r="A64" s="346" t="s">
        <v>74</v>
      </c>
      <c r="B64" s="346"/>
      <c r="C64" s="399"/>
      <c r="D64" s="980"/>
      <c r="E64" s="981"/>
    </row>
    <row r="65" spans="1:5" s="99" customFormat="1" ht="16.5" thickBot="1">
      <c r="A65" s="108" t="s">
        <v>1223</v>
      </c>
      <c r="B65" s="76">
        <f>SUM(B66+B72)</f>
        <v>0</v>
      </c>
      <c r="C65" s="381">
        <f>SUM(C66+C72)</f>
        <v>2086</v>
      </c>
      <c r="D65" s="381">
        <f>SUM(D66+D72)</f>
        <v>2086</v>
      </c>
      <c r="E65" s="976">
        <f t="shared" si="1"/>
        <v>100</v>
      </c>
    </row>
    <row r="66" spans="1:5" s="99" customFormat="1" ht="15.75">
      <c r="A66" s="115" t="s">
        <v>1466</v>
      </c>
      <c r="B66" s="376">
        <f>SUM(B67)</f>
        <v>0</v>
      </c>
      <c r="C66" s="400">
        <f>SUM(C67+C68+C69+C70+C71)</f>
        <v>2086</v>
      </c>
      <c r="D66" s="400">
        <f>SUM(D67+D68+D69+D70+D71)</f>
        <v>2086</v>
      </c>
      <c r="E66" s="1013">
        <f t="shared" si="1"/>
        <v>100</v>
      </c>
    </row>
    <row r="67" spans="1:5" ht="15">
      <c r="A67" s="116" t="s">
        <v>136</v>
      </c>
      <c r="B67" s="332"/>
      <c r="C67" s="387">
        <v>60</v>
      </c>
      <c r="D67" s="972">
        <v>60</v>
      </c>
      <c r="E67" s="1009">
        <f t="shared" si="1"/>
        <v>100</v>
      </c>
    </row>
    <row r="68" spans="1:5" ht="15">
      <c r="A68" s="116" t="s">
        <v>888</v>
      </c>
      <c r="B68" s="332"/>
      <c r="C68" s="387">
        <v>196</v>
      </c>
      <c r="D68" s="972">
        <v>196</v>
      </c>
      <c r="E68" s="1009">
        <f t="shared" si="1"/>
        <v>100</v>
      </c>
    </row>
    <row r="69" spans="1:5" ht="15">
      <c r="A69" s="116" t="s">
        <v>168</v>
      </c>
      <c r="B69" s="332"/>
      <c r="C69" s="387">
        <v>80</v>
      </c>
      <c r="D69" s="972">
        <v>80</v>
      </c>
      <c r="E69" s="1009">
        <f t="shared" si="1"/>
        <v>100</v>
      </c>
    </row>
    <row r="70" spans="1:5" ht="15">
      <c r="A70" s="116" t="s">
        <v>889</v>
      </c>
      <c r="B70" s="332"/>
      <c r="C70" s="387">
        <v>200</v>
      </c>
      <c r="D70" s="972">
        <v>200</v>
      </c>
      <c r="E70" s="1009">
        <f t="shared" si="1"/>
        <v>100</v>
      </c>
    </row>
    <row r="71" spans="1:5" ht="15">
      <c r="A71" s="116" t="s">
        <v>169</v>
      </c>
      <c r="B71" s="332"/>
      <c r="C71" s="387">
        <v>1550</v>
      </c>
      <c r="D71" s="972">
        <v>1550</v>
      </c>
      <c r="E71" s="1009">
        <f t="shared" si="1"/>
        <v>100</v>
      </c>
    </row>
    <row r="72" spans="1:5" ht="15">
      <c r="A72" s="117" t="s">
        <v>1468</v>
      </c>
      <c r="B72" s="377">
        <f>SUM(B73:B74)</f>
        <v>0</v>
      </c>
      <c r="C72" s="401">
        <f>SUM(C73:C74)</f>
        <v>0</v>
      </c>
      <c r="D72" s="972"/>
      <c r="E72" s="1009">
        <v>0</v>
      </c>
    </row>
    <row r="73" spans="1:5" ht="15">
      <c r="A73" s="116" t="s">
        <v>26</v>
      </c>
      <c r="B73" s="332"/>
      <c r="C73" s="387"/>
      <c r="D73" s="972"/>
      <c r="E73" s="1009">
        <v>0</v>
      </c>
    </row>
    <row r="74" spans="1:5" ht="15">
      <c r="A74" s="116" t="s">
        <v>27</v>
      </c>
      <c r="B74" s="332"/>
      <c r="C74" s="387"/>
      <c r="D74" s="972"/>
      <c r="E74" s="1009">
        <v>0</v>
      </c>
    </row>
    <row r="75" spans="1:5" ht="15">
      <c r="A75" s="415" t="s">
        <v>162</v>
      </c>
      <c r="B75" s="377">
        <v>0</v>
      </c>
      <c r="C75" s="401">
        <v>0</v>
      </c>
      <c r="D75" s="972">
        <v>3548</v>
      </c>
      <c r="E75" s="1009">
        <v>0</v>
      </c>
    </row>
    <row r="76" spans="1:5" ht="15.75" thickBot="1">
      <c r="A76" s="118" t="s">
        <v>102</v>
      </c>
      <c r="B76" s="376">
        <f>SUM(6_mell!F22)</f>
        <v>52335</v>
      </c>
      <c r="C76" s="400">
        <v>151827</v>
      </c>
      <c r="D76" s="1000">
        <v>151827</v>
      </c>
      <c r="E76" s="1028">
        <f t="shared" si="1"/>
        <v>100</v>
      </c>
    </row>
    <row r="77" spans="1:5" s="99" customFormat="1" ht="16.5" thickBot="1">
      <c r="A77" s="108" t="s">
        <v>1205</v>
      </c>
      <c r="B77" s="369">
        <f>SUM(B8+B14+B21+B23+B46+B48+B65+B76)</f>
        <v>711127</v>
      </c>
      <c r="C77" s="392">
        <f>SUM(C8+C14+C21+C23+C44+C46+C48+C61+C65+C76)</f>
        <v>943933</v>
      </c>
      <c r="D77" s="392">
        <f>SUM(D8+D14+D21+D23+D44+D46+D48+D61+D65+D75+D76)</f>
        <v>955300</v>
      </c>
      <c r="E77" s="976">
        <f t="shared" si="1"/>
        <v>101.20421682471108</v>
      </c>
    </row>
    <row r="78" spans="1:5" s="462" customFormat="1" ht="15.75" thickBot="1">
      <c r="A78" s="460" t="s">
        <v>164</v>
      </c>
      <c r="B78" s="1022"/>
      <c r="C78" s="1023">
        <v>20000</v>
      </c>
      <c r="D78" s="990">
        <v>20000</v>
      </c>
      <c r="E78" s="1001">
        <f t="shared" si="1"/>
        <v>100</v>
      </c>
    </row>
    <row r="79" spans="1:7" s="99" customFormat="1" ht="16.5" thickBot="1">
      <c r="A79" s="169" t="s">
        <v>177</v>
      </c>
      <c r="B79" s="369">
        <f>SUM(B77:B78)</f>
        <v>711127</v>
      </c>
      <c r="C79" s="392">
        <f>SUM(C77:C78)</f>
        <v>963933</v>
      </c>
      <c r="D79" s="392">
        <f>SUM(D77:D78)</f>
        <v>975300</v>
      </c>
      <c r="E79" s="976">
        <f t="shared" si="1"/>
        <v>101.17923133661779</v>
      </c>
      <c r="F79" s="99" t="s">
        <v>1124</v>
      </c>
      <c r="G79" s="99">
        <v>380</v>
      </c>
    </row>
    <row r="80" spans="1:5" ht="15">
      <c r="A80" s="428" t="s">
        <v>1092</v>
      </c>
      <c r="B80" s="1170">
        <v>430</v>
      </c>
      <c r="C80" s="1171">
        <v>1300</v>
      </c>
      <c r="D80" s="992">
        <v>1300</v>
      </c>
      <c r="E80" s="968">
        <f t="shared" si="1"/>
        <v>100</v>
      </c>
    </row>
    <row r="81" spans="1:5" ht="15">
      <c r="A81" s="109" t="s">
        <v>1093</v>
      </c>
      <c r="B81" s="72"/>
      <c r="C81" s="1172">
        <v>11</v>
      </c>
      <c r="D81" s="990">
        <v>11</v>
      </c>
      <c r="E81" s="968">
        <f t="shared" si="1"/>
        <v>100</v>
      </c>
    </row>
    <row r="82" spans="1:6" ht="15.75" thickBot="1">
      <c r="A82" s="119" t="s">
        <v>1094</v>
      </c>
      <c r="B82" s="378"/>
      <c r="C82" s="402">
        <v>609</v>
      </c>
      <c r="D82" s="457">
        <v>609</v>
      </c>
      <c r="E82" s="1004">
        <f t="shared" si="1"/>
        <v>100</v>
      </c>
      <c r="F82" s="1">
        <v>1920</v>
      </c>
    </row>
    <row r="83" spans="1:5" ht="15.75" thickBot="1">
      <c r="A83" s="169" t="s">
        <v>1465</v>
      </c>
      <c r="B83" s="369">
        <f>SUM(B79:B82)</f>
        <v>711557</v>
      </c>
      <c r="C83" s="392">
        <f>SUM(C79:C82)</f>
        <v>965853</v>
      </c>
      <c r="D83" s="392">
        <f>SUM(D79:D82)</f>
        <v>977220</v>
      </c>
      <c r="E83" s="976">
        <f t="shared" si="1"/>
        <v>101.17688716605943</v>
      </c>
    </row>
    <row r="84" spans="1:5" ht="15.75" thickBot="1">
      <c r="A84" s="460" t="s">
        <v>165</v>
      </c>
      <c r="B84" s="282"/>
      <c r="C84" s="461"/>
      <c r="D84" s="980">
        <v>-380</v>
      </c>
      <c r="E84" s="981">
        <v>0</v>
      </c>
    </row>
    <row r="85" spans="1:7" ht="15.75" thickBot="1">
      <c r="A85" s="368" t="s">
        <v>1219</v>
      </c>
      <c r="B85" s="1024">
        <v>306920</v>
      </c>
      <c r="C85" s="1025">
        <v>327457</v>
      </c>
      <c r="D85" s="1002">
        <v>313909</v>
      </c>
      <c r="E85" s="1029">
        <f t="shared" si="1"/>
        <v>95.86266288398171</v>
      </c>
      <c r="F85" s="1">
        <v>13548</v>
      </c>
      <c r="G85" s="1" t="s">
        <v>1125</v>
      </c>
    </row>
    <row r="86" spans="1:5" s="3" customFormat="1" ht="16.5" thickBot="1">
      <c r="A86" s="368" t="s">
        <v>101</v>
      </c>
      <c r="B86" s="371">
        <f>SUM(B83:B85)</f>
        <v>1018477</v>
      </c>
      <c r="C86" s="394">
        <f>SUM(C83:C85)</f>
        <v>1293310</v>
      </c>
      <c r="D86" s="394">
        <f>SUM(D83:D85)</f>
        <v>1290749</v>
      </c>
      <c r="E86" s="976">
        <f t="shared" si="1"/>
        <v>99.8019809635741</v>
      </c>
    </row>
    <row r="87" spans="1:2" ht="15">
      <c r="A87" s="5"/>
      <c r="B87" s="5"/>
    </row>
    <row r="88" spans="1:6" ht="15">
      <c r="A88" s="5"/>
      <c r="B88" s="5"/>
      <c r="F88" s="1">
        <v>974920</v>
      </c>
    </row>
    <row r="89" spans="1:6" ht="15">
      <c r="A89" s="5"/>
      <c r="B89" s="5"/>
      <c r="F89" s="1">
        <v>1247</v>
      </c>
    </row>
    <row r="90" spans="1:6" ht="15">
      <c r="A90" s="5"/>
      <c r="B90" s="5"/>
      <c r="F90" s="1">
        <v>673</v>
      </c>
    </row>
    <row r="91" spans="1:6" ht="15">
      <c r="A91" s="5"/>
      <c r="B91" s="5"/>
      <c r="F91" s="1">
        <v>313909</v>
      </c>
    </row>
    <row r="92" spans="1:6" ht="15">
      <c r="A92" s="5"/>
      <c r="B92" s="5"/>
      <c r="F92" s="1">
        <f>SUM(F88:F91)</f>
        <v>1290749</v>
      </c>
    </row>
    <row r="93" spans="1:2" ht="15">
      <c r="A93" s="5"/>
      <c r="B93" s="5"/>
    </row>
  </sheetData>
  <sheetProtection/>
  <mergeCells count="3">
    <mergeCell ref="A3:E3"/>
    <mergeCell ref="A4:E4"/>
    <mergeCell ref="D5:E5"/>
  </mergeCells>
  <printOptions/>
  <pageMargins left="1.28" right="0.9833333333333333" top="0.79" bottom="0.7868055555555555" header="0.5118055555555555" footer="0.5118055555555555"/>
  <pageSetup fitToHeight="1" fitToWidth="1" horizontalDpi="600" verticalDpi="600" orientation="portrait" paperSize="8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.140625" style="0" customWidth="1"/>
    <col min="2" max="2" width="37.28125" style="22" customWidth="1"/>
    <col min="3" max="3" width="11.8515625" style="22" customWidth="1"/>
    <col min="4" max="4" width="11.57421875" style="0" customWidth="1"/>
    <col min="5" max="5" width="12.7109375" style="0" customWidth="1"/>
    <col min="6" max="6" width="12.28125" style="0" customWidth="1"/>
  </cols>
  <sheetData>
    <row r="1" spans="2:3" ht="12.75">
      <c r="B1" s="79" t="s">
        <v>877</v>
      </c>
      <c r="C1" s="70"/>
    </row>
    <row r="2" spans="2:3" ht="15">
      <c r="B2" s="170"/>
      <c r="C2" s="170"/>
    </row>
    <row r="3" spans="2:7" ht="15.75">
      <c r="B3" s="1884" t="s">
        <v>0</v>
      </c>
      <c r="C3" s="1884"/>
      <c r="D3" s="1884"/>
      <c r="E3" s="1884"/>
      <c r="F3" s="1884"/>
      <c r="G3" s="735"/>
    </row>
    <row r="4" spans="2:6" ht="15.75">
      <c r="B4" s="1884" t="s">
        <v>1549</v>
      </c>
      <c r="C4" s="1884"/>
      <c r="D4" s="1884"/>
      <c r="E4" s="1884"/>
      <c r="F4" s="1884"/>
    </row>
    <row r="5" spans="2:3" ht="14.25">
      <c r="B5" s="21"/>
      <c r="C5" s="21"/>
    </row>
    <row r="6" spans="2:3" ht="13.5" thickBot="1">
      <c r="B6" s="70"/>
      <c r="C6" s="325"/>
    </row>
    <row r="7" spans="2:6" s="105" customFormat="1" ht="26.25" thickBot="1">
      <c r="B7" s="326" t="s">
        <v>77</v>
      </c>
      <c r="C7" s="1376" t="s">
        <v>93</v>
      </c>
      <c r="D7" s="1379" t="s">
        <v>1032</v>
      </c>
      <c r="E7" s="963" t="s">
        <v>1126</v>
      </c>
      <c r="F7" s="986" t="s">
        <v>1269</v>
      </c>
    </row>
    <row r="8" spans="2:6" ht="13.5" thickBot="1">
      <c r="B8" s="327" t="s">
        <v>1531</v>
      </c>
      <c r="C8" s="1377">
        <f>SUM(C9+C10+C11+C29)</f>
        <v>19382</v>
      </c>
      <c r="D8" s="1380">
        <f>SUM(D9+D10+D11+D29+D31)</f>
        <v>29965</v>
      </c>
      <c r="E8" s="1380">
        <f>SUM(E9+E10+E11+E29+E31)</f>
        <v>32831</v>
      </c>
      <c r="F8" s="983">
        <f aca="true" t="shared" si="0" ref="F8:F51">SUM(E8/D8)*100</f>
        <v>109.5644919072251</v>
      </c>
    </row>
    <row r="9" spans="2:6" ht="12.75">
      <c r="B9" s="329" t="s">
        <v>1167</v>
      </c>
      <c r="C9" s="1378">
        <v>5436</v>
      </c>
      <c r="D9" s="1381">
        <v>5436</v>
      </c>
      <c r="E9" s="1385">
        <v>5198</v>
      </c>
      <c r="F9" s="1030">
        <f t="shared" si="0"/>
        <v>95.62178072111847</v>
      </c>
    </row>
    <row r="10" spans="2:6" ht="12.75">
      <c r="B10" s="329" t="s">
        <v>1551</v>
      </c>
      <c r="C10" s="329">
        <v>2500</v>
      </c>
      <c r="D10" s="1382">
        <v>6219</v>
      </c>
      <c r="E10" s="1386">
        <v>6219</v>
      </c>
      <c r="F10" s="1013">
        <f t="shared" si="0"/>
        <v>100</v>
      </c>
    </row>
    <row r="11" spans="2:6" ht="12.75">
      <c r="B11" s="330" t="s">
        <v>1532</v>
      </c>
      <c r="C11" s="330">
        <f>SUM(C12:C28)</f>
        <v>11383</v>
      </c>
      <c r="D11" s="1383">
        <f>SUM(D12:D28)</f>
        <v>11383</v>
      </c>
      <c r="E11" s="1387">
        <f>SUM(E12:E28)</f>
        <v>14391</v>
      </c>
      <c r="F11" s="1013">
        <f t="shared" si="0"/>
        <v>126.42537116753051</v>
      </c>
    </row>
    <row r="12" spans="2:6" ht="12.75">
      <c r="B12" s="331" t="s">
        <v>206</v>
      </c>
      <c r="C12" s="331">
        <v>180</v>
      </c>
      <c r="D12" s="407">
        <v>180</v>
      </c>
      <c r="E12" s="259">
        <v>208</v>
      </c>
      <c r="F12" s="968">
        <f t="shared" si="0"/>
        <v>115.55555555555554</v>
      </c>
    </row>
    <row r="13" spans="2:6" ht="12.75">
      <c r="B13" s="331" t="s">
        <v>205</v>
      </c>
      <c r="C13" s="331">
        <v>438</v>
      </c>
      <c r="D13" s="407">
        <v>438</v>
      </c>
      <c r="E13" s="259">
        <v>556</v>
      </c>
      <c r="F13" s="968">
        <f t="shared" si="0"/>
        <v>126.9406392694064</v>
      </c>
    </row>
    <row r="14" spans="2:6" ht="12.75">
      <c r="B14" s="332" t="s">
        <v>204</v>
      </c>
      <c r="C14" s="331">
        <v>120</v>
      </c>
      <c r="D14" s="407">
        <v>120</v>
      </c>
      <c r="E14" s="259">
        <v>152</v>
      </c>
      <c r="F14" s="1009">
        <f t="shared" si="0"/>
        <v>126.66666666666666</v>
      </c>
    </row>
    <row r="15" spans="2:6" ht="12.75">
      <c r="B15" s="331" t="s">
        <v>1534</v>
      </c>
      <c r="C15" s="331">
        <v>150</v>
      </c>
      <c r="D15" s="407">
        <v>150</v>
      </c>
      <c r="E15" s="1388">
        <v>166</v>
      </c>
      <c r="F15" s="1035">
        <f t="shared" si="0"/>
        <v>110.66666666666667</v>
      </c>
    </row>
    <row r="16" spans="2:6" ht="12.75">
      <c r="B16" s="331" t="s">
        <v>1535</v>
      </c>
      <c r="C16" s="331">
        <v>1350</v>
      </c>
      <c r="D16" s="407">
        <v>1350</v>
      </c>
      <c r="E16" s="252">
        <v>2437</v>
      </c>
      <c r="F16" s="968">
        <f t="shared" si="0"/>
        <v>180.51851851851853</v>
      </c>
    </row>
    <row r="17" spans="2:6" ht="12.75">
      <c r="B17" s="331" t="s">
        <v>1536</v>
      </c>
      <c r="C17" s="331">
        <v>150</v>
      </c>
      <c r="D17" s="407">
        <v>150</v>
      </c>
      <c r="E17" s="259">
        <v>191</v>
      </c>
      <c r="F17" s="968">
        <f t="shared" si="0"/>
        <v>127.33333333333334</v>
      </c>
    </row>
    <row r="18" spans="2:6" ht="12.75">
      <c r="B18" s="331" t="s">
        <v>1533</v>
      </c>
      <c r="C18" s="331">
        <v>400</v>
      </c>
      <c r="D18" s="407">
        <v>400</v>
      </c>
      <c r="E18" s="259">
        <v>435</v>
      </c>
      <c r="F18" s="968">
        <f t="shared" si="0"/>
        <v>108.74999999999999</v>
      </c>
    </row>
    <row r="19" spans="2:6" ht="12.75">
      <c r="B19" s="331" t="s">
        <v>1537</v>
      </c>
      <c r="C19" s="331">
        <v>745</v>
      </c>
      <c r="D19" s="407">
        <v>745</v>
      </c>
      <c r="E19" s="259">
        <v>0</v>
      </c>
      <c r="F19" s="968">
        <f t="shared" si="0"/>
        <v>0</v>
      </c>
    </row>
    <row r="20" spans="2:6" ht="12.75">
      <c r="B20" s="331" t="s">
        <v>91</v>
      </c>
      <c r="C20" s="331">
        <v>7620</v>
      </c>
      <c r="D20" s="407">
        <v>7620</v>
      </c>
      <c r="E20" s="259">
        <v>8816</v>
      </c>
      <c r="F20" s="968">
        <f t="shared" si="0"/>
        <v>115.69553805774278</v>
      </c>
    </row>
    <row r="21" spans="2:6" ht="12.75">
      <c r="B21" s="331" t="s">
        <v>203</v>
      </c>
      <c r="C21" s="331">
        <v>0</v>
      </c>
      <c r="D21" s="407">
        <v>0</v>
      </c>
      <c r="E21" s="259">
        <v>15</v>
      </c>
      <c r="F21" s="1009">
        <v>0</v>
      </c>
    </row>
    <row r="22" spans="2:6" ht="12.75">
      <c r="B22" s="331" t="s">
        <v>201</v>
      </c>
      <c r="C22" s="331">
        <v>0</v>
      </c>
      <c r="D22" s="407">
        <v>0</v>
      </c>
      <c r="E22" s="1388">
        <v>241</v>
      </c>
      <c r="F22" s="1035">
        <v>0</v>
      </c>
    </row>
    <row r="23" spans="2:6" ht="12.75">
      <c r="B23" s="331" t="s">
        <v>202</v>
      </c>
      <c r="C23" s="331">
        <v>0</v>
      </c>
      <c r="D23" s="407">
        <v>0</v>
      </c>
      <c r="E23" s="259">
        <v>342</v>
      </c>
      <c r="F23" s="1035">
        <v>0</v>
      </c>
    </row>
    <row r="24" spans="2:6" ht="12.75">
      <c r="B24" s="331" t="s">
        <v>184</v>
      </c>
      <c r="C24" s="331">
        <v>0</v>
      </c>
      <c r="D24" s="407">
        <v>0</v>
      </c>
      <c r="E24" s="1388">
        <v>20</v>
      </c>
      <c r="F24" s="1035">
        <v>0</v>
      </c>
    </row>
    <row r="25" spans="2:6" ht="12.75">
      <c r="B25" s="331" t="s">
        <v>185</v>
      </c>
      <c r="C25" s="331">
        <v>230</v>
      </c>
      <c r="D25" s="407">
        <v>230</v>
      </c>
      <c r="E25" s="258">
        <v>280</v>
      </c>
      <c r="F25" s="968">
        <f t="shared" si="0"/>
        <v>121.73913043478262</v>
      </c>
    </row>
    <row r="26" spans="2:6" ht="12.75">
      <c r="B26" s="331" t="s">
        <v>965</v>
      </c>
      <c r="C26" s="331">
        <v>0</v>
      </c>
      <c r="D26" s="407">
        <v>0</v>
      </c>
      <c r="E26" s="258">
        <v>118</v>
      </c>
      <c r="F26" s="968">
        <v>0</v>
      </c>
    </row>
    <row r="27" spans="2:6" ht="12.75">
      <c r="B27" s="331" t="s">
        <v>966</v>
      </c>
      <c r="C27" s="331">
        <v>0</v>
      </c>
      <c r="D27" s="407">
        <v>0</v>
      </c>
      <c r="E27" s="258">
        <v>34</v>
      </c>
      <c r="F27" s="968">
        <v>0</v>
      </c>
    </row>
    <row r="28" spans="2:6" ht="12.75">
      <c r="B28" s="331" t="s">
        <v>207</v>
      </c>
      <c r="C28" s="331">
        <v>0</v>
      </c>
      <c r="D28" s="407">
        <v>0</v>
      </c>
      <c r="E28" s="259">
        <v>380</v>
      </c>
      <c r="F28" s="968">
        <v>0</v>
      </c>
    </row>
    <row r="29" spans="2:6" ht="12.75">
      <c r="B29" s="329" t="s">
        <v>1552</v>
      </c>
      <c r="C29" s="329">
        <f>SUM(C30)</f>
        <v>63</v>
      </c>
      <c r="D29" s="1382">
        <f>SUM(D30)</f>
        <v>63</v>
      </c>
      <c r="E29" s="1387">
        <f>SUM(E30)</f>
        <v>61</v>
      </c>
      <c r="F29" s="1013">
        <f t="shared" si="0"/>
        <v>96.82539682539682</v>
      </c>
    </row>
    <row r="30" spans="2:6" ht="13.5" thickBot="1">
      <c r="B30" s="403" t="s">
        <v>1550</v>
      </c>
      <c r="C30" s="403">
        <v>63</v>
      </c>
      <c r="D30" s="1074">
        <v>63</v>
      </c>
      <c r="E30" s="1389">
        <v>61</v>
      </c>
      <c r="F30" s="975">
        <f t="shared" si="0"/>
        <v>96.82539682539682</v>
      </c>
    </row>
    <row r="31" spans="2:6" s="336" customFormat="1" ht="13.5" thickBot="1">
      <c r="B31" s="421" t="s">
        <v>186</v>
      </c>
      <c r="C31" s="1391">
        <v>0</v>
      </c>
      <c r="D31" s="1180">
        <v>6864</v>
      </c>
      <c r="E31" s="1271">
        <v>6962</v>
      </c>
      <c r="F31" s="1033">
        <f t="shared" si="0"/>
        <v>101.42773892773893</v>
      </c>
    </row>
    <row r="32" spans="2:6" ht="13.5" thickBot="1">
      <c r="B32" s="334" t="s">
        <v>1538</v>
      </c>
      <c r="C32" s="334">
        <f>SUM(C33:C35)</f>
        <v>550</v>
      </c>
      <c r="D32" s="408">
        <f>SUM(D33:D35)</f>
        <v>1076</v>
      </c>
      <c r="E32" s="408">
        <f>SUM(E33:E35)</f>
        <v>1143</v>
      </c>
      <c r="F32" s="976">
        <f t="shared" si="0"/>
        <v>106.2267657992565</v>
      </c>
    </row>
    <row r="33" spans="2:6" ht="12.75">
      <c r="B33" s="331" t="s">
        <v>1539</v>
      </c>
      <c r="C33" s="331">
        <v>150</v>
      </c>
      <c r="D33" s="407">
        <v>150</v>
      </c>
      <c r="E33" s="252">
        <v>0</v>
      </c>
      <c r="F33" s="968">
        <f t="shared" si="0"/>
        <v>0</v>
      </c>
    </row>
    <row r="34" spans="2:6" ht="12.75">
      <c r="B34" s="335" t="s">
        <v>6</v>
      </c>
      <c r="C34" s="335">
        <v>200</v>
      </c>
      <c r="D34" s="1384">
        <v>200</v>
      </c>
      <c r="E34" s="253">
        <v>40</v>
      </c>
      <c r="F34" s="1009">
        <f t="shared" si="0"/>
        <v>20</v>
      </c>
    </row>
    <row r="35" spans="2:6" ht="13.5" thickBot="1">
      <c r="B35" s="335" t="s">
        <v>667</v>
      </c>
      <c r="C35" s="335">
        <v>200</v>
      </c>
      <c r="D35" s="1384">
        <v>726</v>
      </c>
      <c r="E35" s="1390">
        <v>1103</v>
      </c>
      <c r="F35" s="975">
        <f t="shared" si="0"/>
        <v>151.9283746556474</v>
      </c>
    </row>
    <row r="36" spans="2:6" ht="13.5" thickBot="1">
      <c r="B36" s="334" t="s">
        <v>1171</v>
      </c>
      <c r="C36" s="334">
        <f>SUM(C37:C40)</f>
        <v>6907</v>
      </c>
      <c r="D36" s="408">
        <f>SUM(D37:D40)</f>
        <v>7944</v>
      </c>
      <c r="E36" s="408">
        <f>SUM(E37:E40)</f>
        <v>7944</v>
      </c>
      <c r="F36" s="976">
        <f>SUM(E36/D36)*100</f>
        <v>100</v>
      </c>
    </row>
    <row r="37" spans="2:6" ht="12.75">
      <c r="B37" s="333" t="s">
        <v>187</v>
      </c>
      <c r="C37" s="333">
        <v>430</v>
      </c>
      <c r="D37" s="409">
        <v>204</v>
      </c>
      <c r="E37" s="252">
        <v>203</v>
      </c>
      <c r="F37" s="968">
        <f t="shared" si="0"/>
        <v>99.50980392156863</v>
      </c>
    </row>
    <row r="38" spans="2:6" ht="12.75">
      <c r="B38" s="331" t="s">
        <v>1540</v>
      </c>
      <c r="C38" s="333">
        <v>621</v>
      </c>
      <c r="D38" s="409">
        <v>680</v>
      </c>
      <c r="E38" s="253">
        <v>681</v>
      </c>
      <c r="F38" s="1009">
        <f t="shared" si="0"/>
        <v>100.1470588235294</v>
      </c>
    </row>
    <row r="39" spans="2:8" s="102" customFormat="1" ht="12.75">
      <c r="B39" s="331" t="s">
        <v>1541</v>
      </c>
      <c r="C39" s="331">
        <v>5456</v>
      </c>
      <c r="D39" s="407">
        <v>6389</v>
      </c>
      <c r="E39" s="253">
        <v>6389</v>
      </c>
      <c r="F39" s="1009">
        <f t="shared" si="0"/>
        <v>100</v>
      </c>
      <c r="G39"/>
      <c r="H39"/>
    </row>
    <row r="40" spans="2:6" ht="13.5" thickBot="1">
      <c r="B40" s="335" t="s">
        <v>1542</v>
      </c>
      <c r="C40" s="335">
        <v>400</v>
      </c>
      <c r="D40" s="1384">
        <v>671</v>
      </c>
      <c r="E40" s="1390">
        <v>671</v>
      </c>
      <c r="F40" s="975">
        <f t="shared" si="0"/>
        <v>100</v>
      </c>
    </row>
    <row r="41" spans="2:8" ht="13.5" thickBot="1">
      <c r="B41" s="334" t="s">
        <v>1543</v>
      </c>
      <c r="C41" s="334">
        <f>SUM(C42:C45)</f>
        <v>6082</v>
      </c>
      <c r="D41" s="408">
        <f>SUM(D42:D45)</f>
        <v>6082</v>
      </c>
      <c r="E41" s="408">
        <f>SUM(E42:E45)</f>
        <v>6221</v>
      </c>
      <c r="F41" s="976">
        <f>SUM(E41/D41)*100</f>
        <v>102.28543242354489</v>
      </c>
      <c r="G41" s="102"/>
      <c r="H41" s="102"/>
    </row>
    <row r="42" spans="2:6" ht="12.75">
      <c r="B42" s="333" t="s">
        <v>1544</v>
      </c>
      <c r="C42" s="333">
        <v>102</v>
      </c>
      <c r="D42" s="409">
        <v>102</v>
      </c>
      <c r="E42" s="252">
        <v>112</v>
      </c>
      <c r="F42" s="968">
        <f t="shared" si="0"/>
        <v>109.80392156862746</v>
      </c>
    </row>
    <row r="43" spans="2:6" ht="12.75">
      <c r="B43" s="331" t="s">
        <v>1545</v>
      </c>
      <c r="C43" s="331">
        <v>2043</v>
      </c>
      <c r="D43" s="407">
        <v>2043</v>
      </c>
      <c r="E43" s="253">
        <v>2234</v>
      </c>
      <c r="F43" s="1009">
        <f t="shared" si="0"/>
        <v>109.34899657366617</v>
      </c>
    </row>
    <row r="44" spans="2:8" s="102" customFormat="1" ht="12.75">
      <c r="B44" s="331" t="s">
        <v>1546</v>
      </c>
      <c r="C44" s="331">
        <v>1143</v>
      </c>
      <c r="D44" s="407">
        <v>1143</v>
      </c>
      <c r="E44" s="253">
        <v>1343</v>
      </c>
      <c r="F44" s="1009">
        <f t="shared" si="0"/>
        <v>117.49781277340333</v>
      </c>
      <c r="G44"/>
      <c r="H44"/>
    </row>
    <row r="45" spans="2:6" ht="13.5" thickBot="1">
      <c r="B45" s="335" t="s">
        <v>1547</v>
      </c>
      <c r="C45" s="335">
        <v>2794</v>
      </c>
      <c r="D45" s="1384">
        <v>2794</v>
      </c>
      <c r="E45" s="1390">
        <v>2532</v>
      </c>
      <c r="F45" s="975">
        <f t="shared" si="0"/>
        <v>90.62276306370795</v>
      </c>
    </row>
    <row r="46" spans="2:8" ht="13.5" thickBot="1">
      <c r="B46" s="334" t="s">
        <v>1189</v>
      </c>
      <c r="C46" s="334">
        <f>SUM(C47:C48)</f>
        <v>7296</v>
      </c>
      <c r="D46" s="408">
        <f>SUM(D47:D48)</f>
        <v>6896</v>
      </c>
      <c r="E46" s="408">
        <f>SUM(E47:E48)</f>
        <v>6946</v>
      </c>
      <c r="F46" s="976">
        <f t="shared" si="0"/>
        <v>100.72505800464037</v>
      </c>
      <c r="G46" s="102"/>
      <c r="H46" s="102"/>
    </row>
    <row r="47" spans="2:6" ht="12.75">
      <c r="B47" s="463" t="s">
        <v>967</v>
      </c>
      <c r="C47" s="463">
        <v>5820</v>
      </c>
      <c r="D47" s="1070">
        <v>5420</v>
      </c>
      <c r="E47" s="409">
        <v>5222</v>
      </c>
      <c r="F47" s="1031">
        <f t="shared" si="0"/>
        <v>96.3468634686347</v>
      </c>
    </row>
    <row r="48" spans="2:6" ht="13.5" thickBot="1">
      <c r="B48" s="335" t="s">
        <v>1548</v>
      </c>
      <c r="C48" s="335">
        <v>1476</v>
      </c>
      <c r="D48" s="1384">
        <v>1476</v>
      </c>
      <c r="E48" s="254">
        <v>1724</v>
      </c>
      <c r="F48" s="1004">
        <f t="shared" si="0"/>
        <v>116.80216802168022</v>
      </c>
    </row>
    <row r="49" spans="2:6" ht="13.5" thickBot="1">
      <c r="B49" s="334" t="s">
        <v>1090</v>
      </c>
      <c r="C49" s="334"/>
      <c r="D49" s="408">
        <f>SUM(D8+D32+D36+D41+D46)</f>
        <v>51963</v>
      </c>
      <c r="E49" s="408">
        <f>SUM(E8+E32+E36+E41+E46)</f>
        <v>55085</v>
      </c>
      <c r="F49" s="976">
        <f t="shared" si="0"/>
        <v>106.00812116313531</v>
      </c>
    </row>
    <row r="50" spans="2:6" ht="13.5" thickBot="1">
      <c r="B50" s="334" t="s">
        <v>188</v>
      </c>
      <c r="C50" s="334"/>
      <c r="D50" s="408">
        <v>11</v>
      </c>
      <c r="E50" s="256">
        <v>11</v>
      </c>
      <c r="F50" s="1029">
        <f t="shared" si="0"/>
        <v>100</v>
      </c>
    </row>
    <row r="51" spans="2:6" ht="13.5" thickBot="1">
      <c r="B51" s="334" t="s">
        <v>1091</v>
      </c>
      <c r="C51" s="334">
        <f>SUM(C8,C32,C36,C41,C46)</f>
        <v>40217</v>
      </c>
      <c r="D51" s="408">
        <f>SUM(D49:D50)</f>
        <v>51974</v>
      </c>
      <c r="E51" s="408">
        <f>SUM(E49:E50)</f>
        <v>55096</v>
      </c>
      <c r="F51" s="976">
        <f t="shared" si="0"/>
        <v>106.00684957863547</v>
      </c>
    </row>
    <row r="52" spans="2:6" ht="15">
      <c r="B52" s="336"/>
      <c r="C52" s="336"/>
      <c r="D52" s="1"/>
      <c r="E52" s="79"/>
      <c r="F52" s="1003"/>
    </row>
    <row r="53" spans="2:6" ht="15">
      <c r="B53" s="336"/>
      <c r="C53" s="336"/>
      <c r="D53" s="1"/>
      <c r="E53" s="79"/>
      <c r="F53" s="1003"/>
    </row>
    <row r="54" spans="2:6" ht="12.75">
      <c r="B54" s="336"/>
      <c r="C54" s="336"/>
      <c r="D54" s="429"/>
      <c r="E54" s="79"/>
      <c r="F54" s="1003"/>
    </row>
    <row r="55" spans="2:6" ht="15">
      <c r="B55" s="336"/>
      <c r="C55" s="336"/>
      <c r="D55" s="1"/>
      <c r="E55" s="79"/>
      <c r="F55" s="1003"/>
    </row>
    <row r="56" spans="2:6" ht="12.75">
      <c r="B56" s="336"/>
      <c r="C56" s="336"/>
      <c r="D56" s="69"/>
      <c r="E56" s="79"/>
      <c r="F56" s="1003"/>
    </row>
    <row r="57" spans="2:6" ht="15">
      <c r="B57" s="336"/>
      <c r="C57" s="336"/>
      <c r="D57" s="1"/>
      <c r="E57" s="79"/>
      <c r="F57" s="1003"/>
    </row>
    <row r="58" spans="2:6" ht="15">
      <c r="B58" s="336"/>
      <c r="C58" s="336"/>
      <c r="D58" s="1"/>
      <c r="E58" s="79"/>
      <c r="F58" s="1003"/>
    </row>
    <row r="59" spans="2:6" ht="15">
      <c r="B59" s="336"/>
      <c r="C59" s="336"/>
      <c r="D59" s="1"/>
      <c r="E59" s="79"/>
      <c r="F59" s="1003"/>
    </row>
    <row r="60" spans="2:6" ht="15">
      <c r="B60" s="336"/>
      <c r="C60" s="336"/>
      <c r="D60" s="1"/>
      <c r="E60" s="79"/>
      <c r="F60" s="1003"/>
    </row>
    <row r="61" spans="2:6" ht="12.75">
      <c r="B61" s="336"/>
      <c r="C61" s="336"/>
      <c r="D61" s="430"/>
      <c r="E61" s="79"/>
      <c r="F61" s="1003"/>
    </row>
    <row r="62" spans="2:6" ht="15">
      <c r="B62" s="336"/>
      <c r="C62" s="336"/>
      <c r="D62" s="1"/>
      <c r="E62" s="79"/>
      <c r="F62" s="1003"/>
    </row>
    <row r="63" spans="2:6" ht="15">
      <c r="B63" s="336"/>
      <c r="C63" s="336"/>
      <c r="D63" s="1"/>
      <c r="E63" s="79"/>
      <c r="F63" s="1003"/>
    </row>
    <row r="64" spans="2:6" ht="15">
      <c r="B64" s="336"/>
      <c r="C64" s="336"/>
      <c r="D64" s="1"/>
      <c r="E64" s="79"/>
      <c r="F64" s="1003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4.25">
      <c r="D69" s="69"/>
    </row>
    <row r="70" ht="14.25">
      <c r="D70" s="69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4.25">
      <c r="D77" s="429"/>
    </row>
    <row r="78" ht="15">
      <c r="D78" s="1"/>
    </row>
    <row r="79" ht="15">
      <c r="D79" s="1"/>
    </row>
    <row r="80" ht="14.25">
      <c r="D80" s="429"/>
    </row>
    <row r="81" ht="15">
      <c r="D81" s="1"/>
    </row>
    <row r="82" ht="14.25">
      <c r="D82" s="431"/>
    </row>
    <row r="83" ht="14.25">
      <c r="D83" s="10"/>
    </row>
    <row r="84" ht="14.25">
      <c r="D84" s="10"/>
    </row>
    <row r="85" ht="14.25">
      <c r="D85" s="10"/>
    </row>
    <row r="86" ht="14.25">
      <c r="D86" s="10"/>
    </row>
    <row r="87" ht="14.25">
      <c r="D87" s="10"/>
    </row>
  </sheetData>
  <sheetProtection/>
  <mergeCells count="2">
    <mergeCell ref="B3:F3"/>
    <mergeCell ref="B4:F4"/>
  </mergeCells>
  <printOptions/>
  <pageMargins left="1" right="0.75" top="1" bottom="1" header="0.5" footer="0.5"/>
  <pageSetup fitToHeight="1" fitToWidth="1"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pane xSplit="2" ySplit="7" topLeftCell="D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N2"/>
    </sheetView>
  </sheetViews>
  <sheetFormatPr defaultColWidth="9.140625" defaultRowHeight="12.75"/>
  <cols>
    <col min="1" max="1" width="8.28125" style="0" customWidth="1"/>
    <col min="2" max="2" width="26.7109375" style="0" customWidth="1"/>
    <col min="3" max="3" width="7.28125" style="0" customWidth="1"/>
    <col min="4" max="4" width="12.140625" style="0" customWidth="1"/>
    <col min="6" max="6" width="8.7109375" style="0" customWidth="1"/>
    <col min="7" max="7" width="8.140625" style="0" customWidth="1"/>
    <col min="8" max="8" width="9.28125" style="0" customWidth="1"/>
    <col min="9" max="9" width="7.28125" style="0" customWidth="1"/>
    <col min="10" max="10" width="12.28125" style="0" customWidth="1"/>
    <col min="11" max="11" width="8.7109375" style="0" customWidth="1"/>
    <col min="12" max="12" width="8.140625" style="0" customWidth="1"/>
    <col min="13" max="13" width="8.421875" style="0" customWidth="1"/>
    <col min="14" max="14" width="9.00390625" style="0" customWidth="1"/>
  </cols>
  <sheetData>
    <row r="1" spans="1:13" ht="12.75">
      <c r="A1" s="79" t="s">
        <v>876</v>
      </c>
      <c r="B1" s="79"/>
      <c r="M1" s="735"/>
    </row>
    <row r="2" spans="1:14" s="127" customFormat="1" ht="13.5" customHeight="1" thickBot="1">
      <c r="A2" s="1897" t="s">
        <v>78</v>
      </c>
      <c r="B2" s="1897"/>
      <c r="C2" s="1897"/>
      <c r="D2" s="1897"/>
      <c r="E2" s="1897"/>
      <c r="F2" s="1897"/>
      <c r="G2" s="1897"/>
      <c r="H2" s="1897"/>
      <c r="I2" s="1897"/>
      <c r="J2" s="1897"/>
      <c r="K2" s="1897"/>
      <c r="L2" s="1897"/>
      <c r="M2" s="1897"/>
      <c r="N2" s="1897"/>
    </row>
    <row r="3" spans="1:14" s="127" customFormat="1" ht="13.5" customHeight="1" thickBot="1">
      <c r="A3" s="1888"/>
      <c r="B3" s="1889"/>
      <c r="C3" s="1888" t="s">
        <v>94</v>
      </c>
      <c r="D3" s="1889"/>
      <c r="E3" s="1889"/>
      <c r="F3" s="1889"/>
      <c r="G3" s="1889"/>
      <c r="H3" s="1890"/>
      <c r="I3" s="1888" t="s">
        <v>1021</v>
      </c>
      <c r="J3" s="1889"/>
      <c r="K3" s="1889"/>
      <c r="L3" s="1889"/>
      <c r="M3" s="1889"/>
      <c r="N3" s="1890"/>
    </row>
    <row r="4" spans="1:14" s="127" customFormat="1" ht="12" thickBot="1">
      <c r="A4" s="129"/>
      <c r="B4" s="130"/>
      <c r="C4" s="226" t="s">
        <v>1226</v>
      </c>
      <c r="D4" s="246" t="s">
        <v>1158</v>
      </c>
      <c r="E4" s="246" t="s">
        <v>85</v>
      </c>
      <c r="F4" s="247" t="s">
        <v>1189</v>
      </c>
      <c r="G4" s="247" t="s">
        <v>1227</v>
      </c>
      <c r="H4" s="248" t="s">
        <v>33</v>
      </c>
      <c r="I4" s="226" t="s">
        <v>1226</v>
      </c>
      <c r="J4" s="246" t="s">
        <v>1158</v>
      </c>
      <c r="K4" s="246" t="s">
        <v>85</v>
      </c>
      <c r="L4" s="247" t="s">
        <v>1189</v>
      </c>
      <c r="M4" s="247" t="s">
        <v>1227</v>
      </c>
      <c r="N4" s="248" t="s">
        <v>1002</v>
      </c>
    </row>
    <row r="5" spans="1:14" s="127" customFormat="1" ht="13.5" customHeight="1" thickBot="1">
      <c r="A5" s="131" t="s">
        <v>1474</v>
      </c>
      <c r="B5" s="132"/>
      <c r="C5" s="1891">
        <v>7650</v>
      </c>
      <c r="D5" s="1892"/>
      <c r="E5" s="1892"/>
      <c r="F5" s="1892"/>
      <c r="G5" s="1892"/>
      <c r="H5" s="1893"/>
      <c r="I5" s="1891">
        <v>7650</v>
      </c>
      <c r="J5" s="1892"/>
      <c r="K5" s="1892"/>
      <c r="L5" s="1892"/>
      <c r="M5" s="1892"/>
      <c r="N5" s="1893"/>
    </row>
    <row r="6" spans="1:14" s="127" customFormat="1" ht="13.5" customHeight="1" thickBot="1">
      <c r="A6" s="131"/>
      <c r="B6" s="132"/>
      <c r="C6" s="224"/>
      <c r="D6" s="299" t="s">
        <v>83</v>
      </c>
      <c r="E6" s="1894" t="s">
        <v>1151</v>
      </c>
      <c r="F6" s="1895"/>
      <c r="G6" s="1895"/>
      <c r="H6" s="1896"/>
      <c r="I6" s="224"/>
      <c r="J6" s="299" t="s">
        <v>83</v>
      </c>
      <c r="K6" s="1898" t="s">
        <v>1151</v>
      </c>
      <c r="L6" s="1895"/>
      <c r="M6" s="1895"/>
      <c r="N6" s="1896"/>
    </row>
    <row r="7" spans="1:14" s="127" customFormat="1" ht="13.5" customHeight="1" thickBot="1">
      <c r="A7" s="131" t="s">
        <v>1475</v>
      </c>
      <c r="B7" s="1892" t="s">
        <v>1476</v>
      </c>
      <c r="C7" s="1892"/>
      <c r="D7" s="1892"/>
      <c r="E7" s="1892"/>
      <c r="F7" s="1892"/>
      <c r="G7" s="1892"/>
      <c r="H7" s="1893"/>
      <c r="I7" s="347"/>
      <c r="J7" s="348"/>
      <c r="K7" s="348"/>
      <c r="L7" s="348"/>
      <c r="M7" s="348"/>
      <c r="N7" s="349"/>
    </row>
    <row r="8" spans="1:14" s="231" customFormat="1" ht="11.25">
      <c r="A8" s="133" t="s">
        <v>1477</v>
      </c>
      <c r="B8" s="134" t="s">
        <v>1470</v>
      </c>
      <c r="C8" s="135"/>
      <c r="D8" s="300"/>
      <c r="E8" s="304"/>
      <c r="F8" s="305"/>
      <c r="G8" s="305"/>
      <c r="H8" s="306"/>
      <c r="I8" s="350"/>
      <c r="J8" s="351"/>
      <c r="K8" s="314"/>
      <c r="L8" s="305"/>
      <c r="M8" s="305"/>
      <c r="N8" s="306"/>
    </row>
    <row r="9" spans="1:14" s="231" customFormat="1" ht="11.25">
      <c r="A9" s="136" t="s">
        <v>1478</v>
      </c>
      <c r="B9" s="137" t="s">
        <v>1479</v>
      </c>
      <c r="C9" s="232">
        <v>24.65</v>
      </c>
      <c r="D9" s="301">
        <v>112897000</v>
      </c>
      <c r="E9" s="307">
        <v>112897</v>
      </c>
      <c r="F9" s="229"/>
      <c r="G9" s="229"/>
      <c r="H9" s="230"/>
      <c r="I9" s="232">
        <v>24.65</v>
      </c>
      <c r="J9" s="301">
        <v>112897000</v>
      </c>
      <c r="K9" s="228">
        <v>112897</v>
      </c>
      <c r="L9" s="229"/>
      <c r="M9" s="229"/>
      <c r="N9" s="230"/>
    </row>
    <row r="10" spans="1:14" s="231" customFormat="1" ht="11.25">
      <c r="A10" s="136" t="s">
        <v>1480</v>
      </c>
      <c r="B10" s="137" t="s">
        <v>1481</v>
      </c>
      <c r="C10" s="138"/>
      <c r="D10" s="301"/>
      <c r="E10" s="307"/>
      <c r="F10" s="229"/>
      <c r="G10" s="229"/>
      <c r="H10" s="230"/>
      <c r="I10" s="138"/>
      <c r="J10" s="301"/>
      <c r="K10" s="228"/>
      <c r="L10" s="229"/>
      <c r="M10" s="229"/>
      <c r="N10" s="230"/>
    </row>
    <row r="11" spans="1:14" s="231" customFormat="1" ht="11.25">
      <c r="A11" s="136" t="s">
        <v>1482</v>
      </c>
      <c r="B11" s="137" t="s">
        <v>1483</v>
      </c>
      <c r="C11" s="138"/>
      <c r="D11" s="301"/>
      <c r="E11" s="307"/>
      <c r="F11" s="229"/>
      <c r="G11" s="229"/>
      <c r="H11" s="230"/>
      <c r="I11" s="138"/>
      <c r="J11" s="301"/>
      <c r="K11" s="228"/>
      <c r="L11" s="229"/>
      <c r="M11" s="229"/>
      <c r="N11" s="230"/>
    </row>
    <row r="12" spans="1:14" s="231" customFormat="1" ht="11.25">
      <c r="A12" s="136" t="s">
        <v>1484</v>
      </c>
      <c r="B12" s="137" t="s">
        <v>1485</v>
      </c>
      <c r="C12" s="138"/>
      <c r="D12" s="301"/>
      <c r="E12" s="307"/>
      <c r="F12" s="229"/>
      <c r="G12" s="229"/>
      <c r="H12" s="230"/>
      <c r="I12" s="138"/>
      <c r="J12" s="301"/>
      <c r="K12" s="1231"/>
      <c r="L12" s="229"/>
      <c r="M12" s="229"/>
      <c r="N12" s="230"/>
    </row>
    <row r="13" spans="1:14" s="231" customFormat="1" ht="11.25">
      <c r="A13" s="136" t="s">
        <v>1486</v>
      </c>
      <c r="B13" s="137" t="s">
        <v>1487</v>
      </c>
      <c r="C13" s="138"/>
      <c r="D13" s="301">
        <v>10159920</v>
      </c>
      <c r="E13" s="307">
        <v>10160</v>
      </c>
      <c r="F13" s="229"/>
      <c r="G13" s="229"/>
      <c r="H13" s="230"/>
      <c r="I13" s="138"/>
      <c r="J13" s="301">
        <v>10159920</v>
      </c>
      <c r="K13" s="228">
        <v>10160</v>
      </c>
      <c r="L13" s="229"/>
      <c r="M13" s="229"/>
      <c r="N13" s="230"/>
    </row>
    <row r="14" spans="1:14" s="231" customFormat="1" ht="11.25">
      <c r="A14" s="136" t="s">
        <v>1488</v>
      </c>
      <c r="B14" s="137" t="s">
        <v>1168</v>
      </c>
      <c r="C14" s="138"/>
      <c r="D14" s="301">
        <v>23942200</v>
      </c>
      <c r="E14" s="307">
        <v>23942</v>
      </c>
      <c r="F14" s="229"/>
      <c r="G14" s="229"/>
      <c r="H14" s="230"/>
      <c r="I14" s="138"/>
      <c r="J14" s="301">
        <v>23942200</v>
      </c>
      <c r="K14" s="228">
        <v>23942</v>
      </c>
      <c r="L14" s="229"/>
      <c r="M14" s="229"/>
      <c r="N14" s="230"/>
    </row>
    <row r="15" spans="1:14" s="231" customFormat="1" ht="11.25">
      <c r="A15" s="136" t="s">
        <v>1489</v>
      </c>
      <c r="B15" s="137" t="s">
        <v>1490</v>
      </c>
      <c r="C15" s="138"/>
      <c r="D15" s="301">
        <v>4911500</v>
      </c>
      <c r="E15" s="307">
        <v>4912</v>
      </c>
      <c r="F15" s="229"/>
      <c r="G15" s="229"/>
      <c r="H15" s="230"/>
      <c r="I15" s="138"/>
      <c r="J15" s="301">
        <v>4911500</v>
      </c>
      <c r="K15" s="228">
        <v>4912</v>
      </c>
      <c r="L15" s="229"/>
      <c r="M15" s="229"/>
      <c r="N15" s="230"/>
    </row>
    <row r="16" spans="1:14" s="231" customFormat="1" ht="11.25">
      <c r="A16" s="233" t="s">
        <v>34</v>
      </c>
      <c r="B16" s="134" t="s">
        <v>35</v>
      </c>
      <c r="C16" s="138"/>
      <c r="D16" s="301">
        <v>-54058865</v>
      </c>
      <c r="E16" s="307">
        <v>-54059</v>
      </c>
      <c r="F16" s="228"/>
      <c r="G16" s="229"/>
      <c r="H16" s="230"/>
      <c r="I16" s="138"/>
      <c r="J16" s="301">
        <v>-54058865</v>
      </c>
      <c r="K16" s="228">
        <v>-54059</v>
      </c>
      <c r="L16" s="228"/>
      <c r="M16" s="229"/>
      <c r="N16" s="230"/>
    </row>
    <row r="17" spans="1:14" s="231" customFormat="1" ht="11.25">
      <c r="A17" s="136" t="s">
        <v>36</v>
      </c>
      <c r="B17" s="137" t="s">
        <v>37</v>
      </c>
      <c r="C17" s="138"/>
      <c r="D17" s="301">
        <v>20655000</v>
      </c>
      <c r="E17" s="307">
        <v>20655</v>
      </c>
      <c r="F17" s="229"/>
      <c r="G17" s="229"/>
      <c r="H17" s="230"/>
      <c r="I17" s="138"/>
      <c r="J17" s="301">
        <v>20655000</v>
      </c>
      <c r="K17" s="228">
        <v>20655</v>
      </c>
      <c r="L17" s="229"/>
      <c r="M17" s="229"/>
      <c r="N17" s="230"/>
    </row>
    <row r="18" spans="1:14" s="127" customFormat="1" ht="11.25">
      <c r="A18" s="139"/>
      <c r="B18" s="140" t="s">
        <v>1228</v>
      </c>
      <c r="C18" s="142"/>
      <c r="D18" s="302"/>
      <c r="E18" s="308"/>
      <c r="F18" s="235"/>
      <c r="G18" s="235"/>
      <c r="H18" s="236"/>
      <c r="I18" s="142"/>
      <c r="J18" s="302"/>
      <c r="K18" s="234"/>
      <c r="L18" s="235"/>
      <c r="M18" s="235"/>
      <c r="N18" s="236"/>
    </row>
    <row r="19" spans="1:14" s="127" customFormat="1" ht="11.25">
      <c r="A19" s="143"/>
      <c r="B19" s="144" t="s">
        <v>1229</v>
      </c>
      <c r="C19" s="142"/>
      <c r="D19" s="302"/>
      <c r="E19" s="308"/>
      <c r="F19" s="235"/>
      <c r="G19" s="235"/>
      <c r="H19" s="236"/>
      <c r="I19" s="142"/>
      <c r="J19" s="302"/>
      <c r="K19" s="234"/>
      <c r="L19" s="235"/>
      <c r="M19" s="235"/>
      <c r="N19" s="236"/>
    </row>
    <row r="20" spans="1:14" s="127" customFormat="1" ht="11.25">
      <c r="A20" s="143"/>
      <c r="B20" s="144" t="s">
        <v>1230</v>
      </c>
      <c r="C20" s="142"/>
      <c r="D20" s="302"/>
      <c r="E20" s="308"/>
      <c r="F20" s="235"/>
      <c r="G20" s="235"/>
      <c r="H20" s="236"/>
      <c r="I20" s="142"/>
      <c r="J20" s="302"/>
      <c r="K20" s="234"/>
      <c r="L20" s="235"/>
      <c r="M20" s="235"/>
      <c r="N20" s="236"/>
    </row>
    <row r="21" spans="1:14" s="127" customFormat="1" ht="11.25">
      <c r="A21" s="143"/>
      <c r="B21" s="144" t="s">
        <v>1231</v>
      </c>
      <c r="C21" s="142"/>
      <c r="D21" s="302"/>
      <c r="E21" s="308"/>
      <c r="F21" s="235"/>
      <c r="G21" s="235"/>
      <c r="H21" s="236"/>
      <c r="I21" s="142"/>
      <c r="J21" s="302"/>
      <c r="K21" s="234"/>
      <c r="L21" s="235"/>
      <c r="M21" s="235"/>
      <c r="N21" s="236"/>
    </row>
    <row r="22" spans="1:14" s="127" customFormat="1" ht="11.25">
      <c r="A22" s="143"/>
      <c r="B22" s="144" t="s">
        <v>1232</v>
      </c>
      <c r="C22" s="142"/>
      <c r="D22" s="302"/>
      <c r="E22" s="308"/>
      <c r="F22" s="235"/>
      <c r="G22" s="235"/>
      <c r="H22" s="236"/>
      <c r="I22" s="142"/>
      <c r="J22" s="302"/>
      <c r="K22" s="234"/>
      <c r="L22" s="235"/>
      <c r="M22" s="235"/>
      <c r="N22" s="236"/>
    </row>
    <row r="23" spans="1:14" s="127" customFormat="1" ht="11.25">
      <c r="A23" s="143"/>
      <c r="B23" s="144" t="s">
        <v>1233</v>
      </c>
      <c r="C23" s="142"/>
      <c r="D23" s="302"/>
      <c r="E23" s="308"/>
      <c r="F23" s="235"/>
      <c r="G23" s="235"/>
      <c r="H23" s="236"/>
      <c r="I23" s="142"/>
      <c r="J23" s="302"/>
      <c r="K23" s="234"/>
      <c r="L23" s="235"/>
      <c r="M23" s="235"/>
      <c r="N23" s="236"/>
    </row>
    <row r="24" spans="1:14" s="127" customFormat="1" ht="11.25">
      <c r="A24" s="145"/>
      <c r="B24" s="144" t="s">
        <v>1234</v>
      </c>
      <c r="C24" s="142"/>
      <c r="D24" s="302">
        <v>2055261</v>
      </c>
      <c r="E24" s="308">
        <v>2055</v>
      </c>
      <c r="F24" s="235"/>
      <c r="G24" s="235"/>
      <c r="H24" s="236"/>
      <c r="I24" s="142"/>
      <c r="J24" s="302">
        <v>2055261</v>
      </c>
      <c r="K24" s="234">
        <v>2055</v>
      </c>
      <c r="L24" s="235"/>
      <c r="M24" s="235"/>
      <c r="N24" s="236"/>
    </row>
    <row r="25" spans="1:14" s="127" customFormat="1" ht="11.25">
      <c r="A25" s="145"/>
      <c r="B25" s="144" t="s">
        <v>1235</v>
      </c>
      <c r="C25" s="142"/>
      <c r="D25" s="302">
        <v>2184300</v>
      </c>
      <c r="E25" s="308">
        <v>2184</v>
      </c>
      <c r="F25" s="235"/>
      <c r="G25" s="235"/>
      <c r="H25" s="236"/>
      <c r="I25" s="142"/>
      <c r="J25" s="302">
        <v>2184300</v>
      </c>
      <c r="K25" s="234">
        <v>2184</v>
      </c>
      <c r="L25" s="235"/>
      <c r="M25" s="235"/>
      <c r="N25" s="236"/>
    </row>
    <row r="26" spans="1:14" s="127" customFormat="1" ht="12" thickBot="1">
      <c r="A26" s="219"/>
      <c r="B26" s="220" t="s">
        <v>1236</v>
      </c>
      <c r="C26" s="221"/>
      <c r="D26" s="303"/>
      <c r="E26" s="309"/>
      <c r="F26" s="310"/>
      <c r="G26" s="310"/>
      <c r="H26" s="311"/>
      <c r="I26" s="352"/>
      <c r="J26" s="353"/>
      <c r="K26" s="315"/>
      <c r="L26" s="310"/>
      <c r="M26" s="310"/>
      <c r="N26" s="311"/>
    </row>
    <row r="27" spans="1:14" s="237" customFormat="1" ht="13.5" customHeight="1" thickBot="1">
      <c r="A27" s="222" t="s">
        <v>1491</v>
      </c>
      <c r="B27" s="1885" t="s">
        <v>1492</v>
      </c>
      <c r="C27" s="1886"/>
      <c r="D27" s="1886"/>
      <c r="E27" s="1886"/>
      <c r="F27" s="1886"/>
      <c r="G27" s="1886"/>
      <c r="H27" s="1887"/>
      <c r="I27" s="354"/>
      <c r="J27" s="355"/>
      <c r="K27" s="355"/>
      <c r="L27" s="355"/>
      <c r="M27" s="355"/>
      <c r="N27" s="356"/>
    </row>
    <row r="28" spans="1:14" s="231" customFormat="1" ht="11.25">
      <c r="A28" s="146" t="s">
        <v>1493</v>
      </c>
      <c r="B28" s="147" t="s">
        <v>1494</v>
      </c>
      <c r="C28" s="148"/>
      <c r="D28" s="300"/>
      <c r="E28" s="304"/>
      <c r="F28" s="305"/>
      <c r="G28" s="305"/>
      <c r="H28" s="306"/>
      <c r="I28" s="358"/>
      <c r="J28" s="351"/>
      <c r="K28" s="314"/>
      <c r="L28" s="305"/>
      <c r="M28" s="305"/>
      <c r="N28" s="306"/>
    </row>
    <row r="29" spans="1:14" s="231" customFormat="1" ht="11.25">
      <c r="A29" s="146" t="s">
        <v>38</v>
      </c>
      <c r="B29" s="147" t="s">
        <v>39</v>
      </c>
      <c r="C29" s="149">
        <v>18</v>
      </c>
      <c r="D29" s="301">
        <v>33984000</v>
      </c>
      <c r="E29" s="307"/>
      <c r="F29" s="228">
        <v>33984</v>
      </c>
      <c r="G29" s="229"/>
      <c r="H29" s="230"/>
      <c r="I29" s="149">
        <v>18</v>
      </c>
      <c r="J29" s="301">
        <v>33984000</v>
      </c>
      <c r="K29" s="228"/>
      <c r="L29" s="228">
        <v>33984</v>
      </c>
      <c r="M29" s="229"/>
      <c r="N29" s="230"/>
    </row>
    <row r="30" spans="1:14" s="231" customFormat="1" ht="11.25">
      <c r="A30" s="146" t="s">
        <v>40</v>
      </c>
      <c r="B30" s="147" t="s">
        <v>41</v>
      </c>
      <c r="C30" s="149">
        <v>7</v>
      </c>
      <c r="D30" s="301">
        <v>7616000</v>
      </c>
      <c r="E30" s="307"/>
      <c r="F30" s="228">
        <v>7616</v>
      </c>
      <c r="G30" s="229"/>
      <c r="H30" s="230"/>
      <c r="I30" s="149">
        <v>7</v>
      </c>
      <c r="J30" s="301">
        <v>7616000</v>
      </c>
      <c r="K30" s="228"/>
      <c r="L30" s="228">
        <v>7616</v>
      </c>
      <c r="M30" s="229"/>
      <c r="N30" s="230"/>
    </row>
    <row r="31" spans="1:14" s="231" customFormat="1" ht="11.25">
      <c r="A31" s="146" t="s">
        <v>38</v>
      </c>
      <c r="B31" s="147" t="s">
        <v>42</v>
      </c>
      <c r="C31" s="149">
        <v>16</v>
      </c>
      <c r="D31" s="301">
        <v>15104000</v>
      </c>
      <c r="E31" s="307"/>
      <c r="F31" s="228">
        <v>15104</v>
      </c>
      <c r="G31" s="229"/>
      <c r="H31" s="230"/>
      <c r="I31" s="149">
        <v>16</v>
      </c>
      <c r="J31" s="301">
        <v>15104000</v>
      </c>
      <c r="K31" s="228"/>
      <c r="L31" s="228">
        <v>15104</v>
      </c>
      <c r="M31" s="229"/>
      <c r="N31" s="230"/>
    </row>
    <row r="32" spans="1:14" s="231" customFormat="1" ht="11.25">
      <c r="A32" s="146"/>
      <c r="B32" s="147" t="s">
        <v>1001</v>
      </c>
      <c r="C32" s="149"/>
      <c r="D32" s="301"/>
      <c r="E32" s="307"/>
      <c r="F32" s="228"/>
      <c r="G32" s="229"/>
      <c r="H32" s="230"/>
      <c r="I32" s="149"/>
      <c r="J32" s="301">
        <v>4209600</v>
      </c>
      <c r="K32" s="228"/>
      <c r="L32" s="228">
        <v>4210</v>
      </c>
      <c r="M32" s="229"/>
      <c r="N32" s="230"/>
    </row>
    <row r="33" spans="1:14" s="231" customFormat="1" ht="11.25">
      <c r="A33" s="146" t="s">
        <v>40</v>
      </c>
      <c r="B33" s="147" t="s">
        <v>43</v>
      </c>
      <c r="C33" s="149">
        <v>8</v>
      </c>
      <c r="D33" s="301">
        <v>4352000</v>
      </c>
      <c r="E33" s="307"/>
      <c r="F33" s="228">
        <v>4352</v>
      </c>
      <c r="G33" s="229"/>
      <c r="H33" s="230"/>
      <c r="I33" s="149">
        <v>8</v>
      </c>
      <c r="J33" s="301">
        <v>4352000</v>
      </c>
      <c r="K33" s="228"/>
      <c r="L33" s="228">
        <v>4352</v>
      </c>
      <c r="M33" s="229"/>
      <c r="N33" s="230"/>
    </row>
    <row r="34" spans="1:14" s="231" customFormat="1" ht="11.25">
      <c r="A34" s="146" t="s">
        <v>1495</v>
      </c>
      <c r="B34" s="147" t="s">
        <v>1496</v>
      </c>
      <c r="C34" s="149"/>
      <c r="D34" s="301"/>
      <c r="E34" s="307"/>
      <c r="F34" s="228"/>
      <c r="G34" s="229"/>
      <c r="H34" s="230"/>
      <c r="I34" s="149"/>
      <c r="J34" s="301"/>
      <c r="K34" s="228"/>
      <c r="L34" s="228"/>
      <c r="M34" s="229"/>
      <c r="N34" s="230"/>
    </row>
    <row r="35" spans="1:14" s="231" customFormat="1" ht="11.25">
      <c r="A35" s="146" t="s">
        <v>44</v>
      </c>
      <c r="B35" s="147" t="s">
        <v>45</v>
      </c>
      <c r="C35" s="149">
        <v>185</v>
      </c>
      <c r="D35" s="301">
        <v>7056000</v>
      </c>
      <c r="E35" s="307"/>
      <c r="F35" s="228">
        <v>7056</v>
      </c>
      <c r="G35" s="229"/>
      <c r="H35" s="230"/>
      <c r="I35" s="149">
        <v>185</v>
      </c>
      <c r="J35" s="301">
        <v>7056000</v>
      </c>
      <c r="K35" s="228"/>
      <c r="L35" s="228">
        <v>7056</v>
      </c>
      <c r="M35" s="229"/>
      <c r="N35" s="230"/>
    </row>
    <row r="36" spans="1:14" s="231" customFormat="1" ht="11.25">
      <c r="A36" s="146" t="s">
        <v>44</v>
      </c>
      <c r="B36" s="147" t="s">
        <v>46</v>
      </c>
      <c r="C36" s="149">
        <v>173</v>
      </c>
      <c r="D36" s="301">
        <v>3222000</v>
      </c>
      <c r="E36" s="307"/>
      <c r="F36" s="228">
        <v>3222</v>
      </c>
      <c r="G36" s="229"/>
      <c r="H36" s="230"/>
      <c r="I36" s="149">
        <v>173</v>
      </c>
      <c r="J36" s="301">
        <v>3222000</v>
      </c>
      <c r="K36" s="228"/>
      <c r="L36" s="228">
        <v>3222</v>
      </c>
      <c r="M36" s="229"/>
      <c r="N36" s="230"/>
    </row>
    <row r="37" spans="1:14" s="231" customFormat="1" ht="11.25">
      <c r="A37" s="146" t="s">
        <v>1499</v>
      </c>
      <c r="B37" s="147" t="s">
        <v>1500</v>
      </c>
      <c r="C37" s="149">
        <v>69</v>
      </c>
      <c r="D37" s="301">
        <v>7038000</v>
      </c>
      <c r="E37" s="307"/>
      <c r="F37" s="228">
        <v>7038</v>
      </c>
      <c r="G37" s="229"/>
      <c r="H37" s="230"/>
      <c r="I37" s="149">
        <v>69</v>
      </c>
      <c r="J37" s="301">
        <v>7038000</v>
      </c>
      <c r="K37" s="228"/>
      <c r="L37" s="228">
        <v>7038</v>
      </c>
      <c r="M37" s="229"/>
      <c r="N37" s="230"/>
    </row>
    <row r="38" spans="1:14" s="240" customFormat="1" ht="11.25">
      <c r="A38" s="150"/>
      <c r="B38" s="151" t="s">
        <v>1248</v>
      </c>
      <c r="C38" s="152">
        <v>50</v>
      </c>
      <c r="D38" s="312"/>
      <c r="E38" s="313"/>
      <c r="F38" s="238"/>
      <c r="G38" s="238"/>
      <c r="H38" s="239"/>
      <c r="I38" s="152">
        <v>50</v>
      </c>
      <c r="J38" s="312"/>
      <c r="K38" s="357"/>
      <c r="L38" s="238"/>
      <c r="M38" s="238"/>
      <c r="N38" s="239"/>
    </row>
    <row r="39" spans="1:14" s="240" customFormat="1" ht="11.25">
      <c r="A39" s="150"/>
      <c r="B39" s="151" t="s">
        <v>1249</v>
      </c>
      <c r="C39" s="152">
        <v>17</v>
      </c>
      <c r="D39" s="312"/>
      <c r="E39" s="313"/>
      <c r="F39" s="238"/>
      <c r="G39" s="238"/>
      <c r="H39" s="239"/>
      <c r="I39" s="152">
        <v>17</v>
      </c>
      <c r="J39" s="312"/>
      <c r="K39" s="357"/>
      <c r="L39" s="238"/>
      <c r="M39" s="238"/>
      <c r="N39" s="239"/>
    </row>
    <row r="40" spans="1:14" s="240" customFormat="1" ht="11.25">
      <c r="A40" s="150"/>
      <c r="B40" s="153" t="s">
        <v>1250</v>
      </c>
      <c r="C40" s="152">
        <v>2</v>
      </c>
      <c r="D40" s="312"/>
      <c r="E40" s="313"/>
      <c r="F40" s="238"/>
      <c r="G40" s="238"/>
      <c r="H40" s="239"/>
      <c r="I40" s="152">
        <v>2</v>
      </c>
      <c r="J40" s="312"/>
      <c r="K40" s="357"/>
      <c r="L40" s="238"/>
      <c r="M40" s="238"/>
      <c r="N40" s="239"/>
    </row>
    <row r="41" spans="1:14" s="127" customFormat="1" ht="11.25">
      <c r="A41" s="154"/>
      <c r="B41" s="144" t="s">
        <v>1244</v>
      </c>
      <c r="C41" s="142"/>
      <c r="D41" s="302"/>
      <c r="E41" s="308"/>
      <c r="F41" s="235"/>
      <c r="G41" s="235"/>
      <c r="H41" s="236"/>
      <c r="I41" s="142"/>
      <c r="J41" s="302"/>
      <c r="K41" s="234"/>
      <c r="L41" s="235"/>
      <c r="M41" s="235"/>
      <c r="N41" s="236"/>
    </row>
    <row r="42" spans="1:14" s="127" customFormat="1" ht="11.25">
      <c r="A42" s="154"/>
      <c r="B42" s="155" t="s">
        <v>1245</v>
      </c>
      <c r="C42" s="142"/>
      <c r="D42" s="302"/>
      <c r="E42" s="308"/>
      <c r="F42" s="235"/>
      <c r="G42" s="235"/>
      <c r="H42" s="236"/>
      <c r="I42" s="142"/>
      <c r="J42" s="302"/>
      <c r="K42" s="234"/>
      <c r="L42" s="235"/>
      <c r="M42" s="235"/>
      <c r="N42" s="236"/>
    </row>
    <row r="43" spans="1:14" s="127" customFormat="1" ht="11.25">
      <c r="A43" s="154"/>
      <c r="B43" s="155" t="s">
        <v>1246</v>
      </c>
      <c r="C43" s="142"/>
      <c r="D43" s="302"/>
      <c r="E43" s="308"/>
      <c r="F43" s="235"/>
      <c r="G43" s="235"/>
      <c r="H43" s="236"/>
      <c r="I43" s="142"/>
      <c r="J43" s="302"/>
      <c r="K43" s="234"/>
      <c r="L43" s="235"/>
      <c r="M43" s="235"/>
      <c r="N43" s="236"/>
    </row>
    <row r="44" spans="1:14" s="127" customFormat="1" ht="11.25">
      <c r="A44" s="154"/>
      <c r="B44" s="144" t="s">
        <v>1247</v>
      </c>
      <c r="C44" s="142"/>
      <c r="D44" s="302"/>
      <c r="E44" s="308"/>
      <c r="F44" s="235"/>
      <c r="G44" s="235"/>
      <c r="H44" s="236"/>
      <c r="I44" s="142"/>
      <c r="J44" s="302"/>
      <c r="K44" s="234"/>
      <c r="L44" s="235"/>
      <c r="M44" s="235"/>
      <c r="N44" s="236"/>
    </row>
    <row r="45" spans="1:14" s="127" customFormat="1" ht="11.25">
      <c r="A45" s="156"/>
      <c r="B45" s="157" t="s">
        <v>1251</v>
      </c>
      <c r="C45" s="142"/>
      <c r="D45" s="302"/>
      <c r="E45" s="308"/>
      <c r="F45" s="235"/>
      <c r="G45" s="235"/>
      <c r="H45" s="236"/>
      <c r="I45" s="142"/>
      <c r="J45" s="302"/>
      <c r="K45" s="234"/>
      <c r="L45" s="235"/>
      <c r="M45" s="235"/>
      <c r="N45" s="236"/>
    </row>
    <row r="46" spans="1:14" s="127" customFormat="1" ht="11.25">
      <c r="A46" s="143"/>
      <c r="B46" s="158" t="s">
        <v>1252</v>
      </c>
      <c r="C46" s="142"/>
      <c r="D46" s="302"/>
      <c r="E46" s="308"/>
      <c r="F46" s="235"/>
      <c r="G46" s="235"/>
      <c r="H46" s="236"/>
      <c r="I46" s="142"/>
      <c r="J46" s="302"/>
      <c r="K46" s="234"/>
      <c r="L46" s="235"/>
      <c r="M46" s="235"/>
      <c r="N46" s="236"/>
    </row>
    <row r="47" spans="1:14" s="127" customFormat="1" ht="12" thickBot="1">
      <c r="A47" s="249"/>
      <c r="B47" s="250" t="s">
        <v>1253</v>
      </c>
      <c r="C47" s="221"/>
      <c r="D47" s="303"/>
      <c r="E47" s="309"/>
      <c r="F47" s="310"/>
      <c r="G47" s="310"/>
      <c r="H47" s="311"/>
      <c r="I47" s="352"/>
      <c r="J47" s="353"/>
      <c r="K47" s="315"/>
      <c r="L47" s="310"/>
      <c r="M47" s="310"/>
      <c r="N47" s="311"/>
    </row>
    <row r="48" spans="1:8" s="127" customFormat="1" ht="13.5" customHeight="1" thickBot="1">
      <c r="A48" s="251" t="s">
        <v>1501</v>
      </c>
      <c r="B48" s="1885" t="s">
        <v>1502</v>
      </c>
      <c r="C48" s="1886"/>
      <c r="D48" s="1886"/>
      <c r="E48" s="1886"/>
      <c r="F48" s="1886"/>
      <c r="G48" s="1886"/>
      <c r="H48" s="1887"/>
    </row>
    <row r="49" spans="1:14" s="231" customFormat="1" ht="11.25">
      <c r="A49" s="146" t="s">
        <v>1497</v>
      </c>
      <c r="B49" s="147" t="s">
        <v>1498</v>
      </c>
      <c r="C49" s="148">
        <v>8</v>
      </c>
      <c r="D49" s="300">
        <v>816000</v>
      </c>
      <c r="E49" s="304"/>
      <c r="F49" s="314">
        <v>816</v>
      </c>
      <c r="G49" s="305"/>
      <c r="H49" s="306"/>
      <c r="I49" s="358">
        <v>8</v>
      </c>
      <c r="J49" s="351">
        <v>816000</v>
      </c>
      <c r="K49" s="314"/>
      <c r="L49" s="314">
        <v>816</v>
      </c>
      <c r="M49" s="305"/>
      <c r="N49" s="306"/>
    </row>
    <row r="50" spans="1:14" s="231" customFormat="1" ht="11.25">
      <c r="A50" s="241" t="s">
        <v>47</v>
      </c>
      <c r="B50" s="242" t="s">
        <v>48</v>
      </c>
      <c r="C50" s="149"/>
      <c r="D50" s="301">
        <v>20516765</v>
      </c>
      <c r="E50" s="307">
        <v>20517</v>
      </c>
      <c r="F50" s="229"/>
      <c r="G50" s="229"/>
      <c r="H50" s="230"/>
      <c r="I50" s="149"/>
      <c r="J50" s="301">
        <v>20516765</v>
      </c>
      <c r="K50" s="228">
        <v>20517</v>
      </c>
      <c r="L50" s="229"/>
      <c r="M50" s="229"/>
      <c r="N50" s="230"/>
    </row>
    <row r="51" spans="1:14" s="127" customFormat="1" ht="11.25">
      <c r="A51" s="143" t="s">
        <v>1503</v>
      </c>
      <c r="B51" s="144" t="s">
        <v>1179</v>
      </c>
      <c r="C51" s="142">
        <v>2</v>
      </c>
      <c r="D51" s="302">
        <v>3021750</v>
      </c>
      <c r="E51" s="308"/>
      <c r="F51" s="235"/>
      <c r="G51" s="234">
        <v>3022</v>
      </c>
      <c r="H51" s="236"/>
      <c r="I51" s="142">
        <v>2</v>
      </c>
      <c r="J51" s="302">
        <v>3021750</v>
      </c>
      <c r="K51" s="234"/>
      <c r="L51" s="235"/>
      <c r="M51" s="234">
        <v>3022</v>
      </c>
      <c r="N51" s="236"/>
    </row>
    <row r="52" spans="1:14" s="127" customFormat="1" ht="11.25">
      <c r="A52" s="143"/>
      <c r="B52" s="144" t="s">
        <v>1237</v>
      </c>
      <c r="C52" s="142"/>
      <c r="D52" s="302">
        <v>3021750</v>
      </c>
      <c r="E52" s="308"/>
      <c r="F52" s="235"/>
      <c r="G52" s="234">
        <v>3022</v>
      </c>
      <c r="H52" s="236"/>
      <c r="I52" s="142"/>
      <c r="J52" s="302">
        <v>3021750</v>
      </c>
      <c r="K52" s="234"/>
      <c r="L52" s="235"/>
      <c r="M52" s="234">
        <v>3022</v>
      </c>
      <c r="N52" s="236"/>
    </row>
    <row r="53" spans="1:14" s="127" customFormat="1" ht="11.25">
      <c r="A53" s="143" t="s">
        <v>1504</v>
      </c>
      <c r="B53" s="144" t="s">
        <v>1238</v>
      </c>
      <c r="C53" s="142">
        <v>45</v>
      </c>
      <c r="D53" s="302">
        <v>2491200</v>
      </c>
      <c r="E53" s="308"/>
      <c r="F53" s="235"/>
      <c r="G53" s="234">
        <v>2491</v>
      </c>
      <c r="H53" s="236"/>
      <c r="I53" s="142">
        <v>45</v>
      </c>
      <c r="J53" s="302">
        <v>2491200</v>
      </c>
      <c r="K53" s="234"/>
      <c r="L53" s="235"/>
      <c r="M53" s="234">
        <v>2491</v>
      </c>
      <c r="N53" s="236"/>
    </row>
    <row r="54" spans="1:14" s="127" customFormat="1" ht="11.25">
      <c r="A54" s="143" t="s">
        <v>1505</v>
      </c>
      <c r="B54" s="144" t="s">
        <v>1239</v>
      </c>
      <c r="C54" s="142">
        <v>36</v>
      </c>
      <c r="D54" s="302">
        <v>5220000</v>
      </c>
      <c r="E54" s="308"/>
      <c r="F54" s="235"/>
      <c r="G54" s="234">
        <v>5220</v>
      </c>
      <c r="H54" s="236"/>
      <c r="I54" s="142">
        <v>36</v>
      </c>
      <c r="J54" s="302">
        <v>5220000</v>
      </c>
      <c r="K54" s="234"/>
      <c r="L54" s="235"/>
      <c r="M54" s="234">
        <v>5220</v>
      </c>
      <c r="N54" s="236"/>
    </row>
    <row r="55" spans="1:14" s="127" customFormat="1" ht="11.25">
      <c r="A55" s="143" t="s">
        <v>1506</v>
      </c>
      <c r="B55" s="144" t="s">
        <v>1240</v>
      </c>
      <c r="C55" s="142">
        <v>1</v>
      </c>
      <c r="D55" s="302">
        <v>1996550</v>
      </c>
      <c r="E55" s="308"/>
      <c r="F55" s="235"/>
      <c r="G55" s="234">
        <v>1996</v>
      </c>
      <c r="H55" s="236"/>
      <c r="I55" s="142">
        <v>1</v>
      </c>
      <c r="J55" s="302">
        <v>1996550</v>
      </c>
      <c r="K55" s="234"/>
      <c r="L55" s="235"/>
      <c r="M55" s="234">
        <v>1996</v>
      </c>
      <c r="N55" s="236"/>
    </row>
    <row r="56" spans="1:14" s="127" customFormat="1" ht="11.25">
      <c r="A56" s="143" t="s">
        <v>1507</v>
      </c>
      <c r="B56" s="144" t="s">
        <v>1241</v>
      </c>
      <c r="C56" s="142">
        <v>45</v>
      </c>
      <c r="D56" s="302">
        <v>4905000</v>
      </c>
      <c r="E56" s="308"/>
      <c r="F56" s="235"/>
      <c r="G56" s="234">
        <v>4905</v>
      </c>
      <c r="H56" s="236"/>
      <c r="I56" s="142">
        <v>45</v>
      </c>
      <c r="J56" s="302">
        <v>4905000</v>
      </c>
      <c r="K56" s="234"/>
      <c r="L56" s="235"/>
      <c r="M56" s="234">
        <v>4905</v>
      </c>
      <c r="N56" s="236"/>
    </row>
    <row r="57" spans="1:14" s="127" customFormat="1" ht="11.25">
      <c r="A57" s="143" t="s">
        <v>1508</v>
      </c>
      <c r="B57" s="144" t="s">
        <v>1242</v>
      </c>
      <c r="C57" s="142">
        <v>7</v>
      </c>
      <c r="D57" s="302">
        <v>3500000</v>
      </c>
      <c r="E57" s="308"/>
      <c r="F57" s="235"/>
      <c r="G57" s="234">
        <v>3500</v>
      </c>
      <c r="H57" s="236"/>
      <c r="I57" s="142">
        <v>7</v>
      </c>
      <c r="J57" s="302">
        <v>3500000</v>
      </c>
      <c r="K57" s="234"/>
      <c r="L57" s="235"/>
      <c r="M57" s="234">
        <v>3500</v>
      </c>
      <c r="N57" s="236"/>
    </row>
    <row r="58" spans="1:14" s="127" customFormat="1" ht="12" thickBot="1">
      <c r="A58" s="249" t="s">
        <v>1509</v>
      </c>
      <c r="B58" s="220" t="s">
        <v>1243</v>
      </c>
      <c r="C58" s="221">
        <v>18</v>
      </c>
      <c r="D58" s="303">
        <v>8893800</v>
      </c>
      <c r="E58" s="309"/>
      <c r="F58" s="315">
        <v>8894</v>
      </c>
      <c r="G58" s="310"/>
      <c r="H58" s="311"/>
      <c r="I58" s="352">
        <v>18</v>
      </c>
      <c r="J58" s="353">
        <v>8893800</v>
      </c>
      <c r="K58" s="315"/>
      <c r="L58" s="315">
        <v>8894</v>
      </c>
      <c r="M58" s="310"/>
      <c r="N58" s="311"/>
    </row>
    <row r="59" spans="1:8" s="237" customFormat="1" ht="13.5" customHeight="1" thickBot="1">
      <c r="A59" s="251" t="s">
        <v>1510</v>
      </c>
      <c r="B59" s="1885" t="s">
        <v>1511</v>
      </c>
      <c r="C59" s="1886"/>
      <c r="D59" s="1886"/>
      <c r="E59" s="1886"/>
      <c r="F59" s="1886"/>
      <c r="G59" s="1886"/>
      <c r="H59" s="1887"/>
    </row>
    <row r="60" spans="1:14" s="127" customFormat="1" ht="11.25">
      <c r="A60" s="156" t="s">
        <v>1512</v>
      </c>
      <c r="B60" s="140" t="s">
        <v>1513</v>
      </c>
      <c r="C60" s="141"/>
      <c r="D60" s="316">
        <v>8721000</v>
      </c>
      <c r="E60" s="319"/>
      <c r="F60" s="320"/>
      <c r="G60" s="320"/>
      <c r="H60" s="321">
        <v>8721</v>
      </c>
      <c r="I60" s="361"/>
      <c r="J60" s="362">
        <v>8721000</v>
      </c>
      <c r="K60" s="359"/>
      <c r="L60" s="320"/>
      <c r="M60" s="320"/>
      <c r="N60" s="321">
        <v>8721</v>
      </c>
    </row>
    <row r="61" spans="1:14" s="127" customFormat="1" ht="11.25">
      <c r="A61" s="156" t="s">
        <v>1254</v>
      </c>
      <c r="B61" s="159" t="s">
        <v>1255</v>
      </c>
      <c r="C61" s="142"/>
      <c r="D61" s="302"/>
      <c r="E61" s="308"/>
      <c r="F61" s="235"/>
      <c r="G61" s="235"/>
      <c r="H61" s="236"/>
      <c r="I61" s="142"/>
      <c r="J61" s="302"/>
      <c r="K61" s="234"/>
      <c r="L61" s="235"/>
      <c r="M61" s="235"/>
      <c r="N61" s="236"/>
    </row>
    <row r="62" spans="1:14" s="231" customFormat="1" ht="12" thickBot="1">
      <c r="A62" s="160" t="s">
        <v>1256</v>
      </c>
      <c r="B62" s="161" t="s">
        <v>1514</v>
      </c>
      <c r="C62" s="162"/>
      <c r="D62" s="317"/>
      <c r="E62" s="322"/>
      <c r="F62" s="243"/>
      <c r="G62" s="243"/>
      <c r="H62" s="244"/>
      <c r="I62" s="162"/>
      <c r="J62" s="317"/>
      <c r="K62" s="360"/>
      <c r="L62" s="243"/>
      <c r="M62" s="243"/>
      <c r="N62" s="244"/>
    </row>
    <row r="63" spans="1:14" s="127" customFormat="1" ht="12" thickBot="1">
      <c r="A63" s="131"/>
      <c r="B63" s="131" t="s">
        <v>1515</v>
      </c>
      <c r="C63" s="223"/>
      <c r="D63" s="318">
        <f>SUM(D8:D62)</f>
        <v>264222131</v>
      </c>
      <c r="E63" s="323">
        <f>SUM(E8:E62)</f>
        <v>143263</v>
      </c>
      <c r="F63" s="227">
        <f>SUM(F8:F62)</f>
        <v>88082</v>
      </c>
      <c r="G63" s="227">
        <f>SUM(G8:G62)</f>
        <v>24156</v>
      </c>
      <c r="H63" s="245">
        <f>SUM(H8:H62)</f>
        <v>8721</v>
      </c>
      <c r="I63" s="223"/>
      <c r="J63" s="318">
        <f>SUM(J8:J62)</f>
        <v>268431731</v>
      </c>
      <c r="K63" s="227">
        <f>SUM(K8:K62)</f>
        <v>143263</v>
      </c>
      <c r="L63" s="227">
        <f>SUM(L8:L62)</f>
        <v>92292</v>
      </c>
      <c r="M63" s="227">
        <f>SUM(M8:M62)</f>
        <v>24156</v>
      </c>
      <c r="N63" s="245">
        <f>SUM(N8:N62)</f>
        <v>8721</v>
      </c>
    </row>
    <row r="64" spans="1:14" s="127" customFormat="1" ht="11.25">
      <c r="A64" s="163"/>
      <c r="B64" s="163"/>
      <c r="D64" s="225"/>
      <c r="E64" s="225"/>
      <c r="F64" s="225"/>
      <c r="G64" s="225"/>
      <c r="H64" s="225"/>
      <c r="J64" s="225"/>
      <c r="K64" s="225"/>
      <c r="L64" s="225"/>
      <c r="M64" s="225"/>
      <c r="N64" s="225"/>
    </row>
    <row r="65" spans="1:12" s="127" customFormat="1" ht="11.25">
      <c r="A65" s="163"/>
      <c r="B65" s="163"/>
      <c r="D65" s="225"/>
      <c r="E65" s="225"/>
      <c r="F65" s="225"/>
      <c r="J65" s="225"/>
      <c r="K65" s="225"/>
      <c r="L65" s="225"/>
    </row>
    <row r="66" spans="4:11" s="127" customFormat="1" ht="11.25">
      <c r="D66" s="225"/>
      <c r="E66" s="225"/>
      <c r="J66" s="225"/>
      <c r="K66" s="225"/>
    </row>
    <row r="67" spans="4:11" s="127" customFormat="1" ht="11.25">
      <c r="D67" s="225"/>
      <c r="E67" s="225"/>
      <c r="J67" s="225"/>
      <c r="K67" s="225"/>
    </row>
    <row r="68" spans="4:11" s="127" customFormat="1" ht="11.25">
      <c r="D68" s="225"/>
      <c r="E68" s="225"/>
      <c r="J68" s="225"/>
      <c r="K68" s="225"/>
    </row>
  </sheetData>
  <sheetProtection/>
  <mergeCells count="12">
    <mergeCell ref="A2:N2"/>
    <mergeCell ref="I3:N3"/>
    <mergeCell ref="I5:N5"/>
    <mergeCell ref="K6:N6"/>
    <mergeCell ref="A3:B3"/>
    <mergeCell ref="B48:H48"/>
    <mergeCell ref="B59:H59"/>
    <mergeCell ref="C3:H3"/>
    <mergeCell ref="C5:H5"/>
    <mergeCell ref="E6:H6"/>
    <mergeCell ref="B7:H7"/>
    <mergeCell ref="B27:H27"/>
  </mergeCells>
  <printOptions/>
  <pageMargins left="1.87" right="0.75" top="1" bottom="1" header="0.5" footer="0.5"/>
  <pageSetup fitToHeight="1" fitToWidth="1" horizontalDpi="600" verticalDpi="600" orientation="landscape" paperSize="8" scale="98" r:id="rId1"/>
  <rowBreaks count="1" manualBreakCount="1">
    <brk id="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zoomScalePageLayoutView="0" workbookViewId="0" topLeftCell="A1">
      <selection activeCell="A2" sqref="A2"/>
    </sheetView>
  </sheetViews>
  <sheetFormatPr defaultColWidth="12.00390625" defaultRowHeight="12.75"/>
  <cols>
    <col min="1" max="1" width="25.7109375" style="6" customWidth="1"/>
    <col min="2" max="2" width="10.140625" style="1" bestFit="1" customWidth="1"/>
    <col min="3" max="4" width="10.140625" style="1" customWidth="1"/>
    <col min="5" max="5" width="10.28125" style="1" bestFit="1" customWidth="1"/>
    <col min="6" max="7" width="10.28125" style="1" customWidth="1"/>
    <col min="8" max="8" width="10.28125" style="1" bestFit="1" customWidth="1"/>
    <col min="9" max="10" width="10.28125" style="1" customWidth="1"/>
    <col min="11" max="11" width="10.28125" style="1" bestFit="1" customWidth="1"/>
    <col min="12" max="13" width="10.28125" style="1" customWidth="1"/>
    <col min="14" max="14" width="10.28125" style="1" bestFit="1" customWidth="1"/>
    <col min="15" max="16" width="10.28125" style="1" customWidth="1"/>
    <col min="17" max="17" width="10.28125" style="1" bestFit="1" customWidth="1"/>
    <col min="18" max="19" width="10.28125" style="1" customWidth="1"/>
    <col min="20" max="20" width="9.8515625" style="3" bestFit="1" customWidth="1"/>
    <col min="21" max="21" width="12.00390625" style="6" customWidth="1"/>
    <col min="22" max="22" width="9.421875" style="6" bestFit="1" customWidth="1"/>
    <col min="23" max="23" width="9.421875" style="6" customWidth="1"/>
    <col min="24" max="16384" width="12.00390625" style="1" customWidth="1"/>
  </cols>
  <sheetData>
    <row r="1" spans="1:20" ht="14.25" customHeight="1">
      <c r="A1" s="79" t="s">
        <v>875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20" ht="14.25" customHeight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3" ht="15">
      <c r="A3" s="1899" t="s">
        <v>81</v>
      </c>
      <c r="B3" s="1899"/>
      <c r="C3" s="1899"/>
      <c r="D3" s="1899"/>
      <c r="E3" s="1899"/>
      <c r="F3" s="1899"/>
      <c r="G3" s="1899"/>
      <c r="H3" s="1899"/>
      <c r="I3" s="1899"/>
      <c r="J3" s="1899"/>
      <c r="K3" s="1899"/>
      <c r="L3" s="1899"/>
      <c r="M3" s="1899"/>
      <c r="N3" s="1899"/>
      <c r="O3" s="1899"/>
      <c r="P3" s="1899"/>
      <c r="Q3" s="1899"/>
      <c r="R3" s="1899"/>
      <c r="S3" s="1899"/>
      <c r="T3" s="1899"/>
      <c r="U3" s="1899"/>
      <c r="V3" s="1899"/>
      <c r="W3" s="1088"/>
    </row>
    <row r="4" spans="1:23" ht="15">
      <c r="A4" s="1903" t="s">
        <v>82</v>
      </c>
      <c r="B4" s="1903"/>
      <c r="C4" s="1903"/>
      <c r="D4" s="1903"/>
      <c r="E4" s="1903"/>
      <c r="F4" s="1903"/>
      <c r="G4" s="1903"/>
      <c r="H4" s="1903"/>
      <c r="I4" s="1903"/>
      <c r="J4" s="1903"/>
      <c r="K4" s="1903"/>
      <c r="L4" s="1903"/>
      <c r="M4" s="1903"/>
      <c r="N4" s="1903"/>
      <c r="O4" s="1903"/>
      <c r="P4" s="1903"/>
      <c r="Q4" s="1903"/>
      <c r="R4" s="1903"/>
      <c r="S4" s="1903"/>
      <c r="T4" s="1903"/>
      <c r="U4" s="1903"/>
      <c r="V4" s="1903"/>
      <c r="W4" s="298"/>
    </row>
    <row r="5" spans="1:23" ht="15">
      <c r="A5" s="298"/>
      <c r="B5" s="298"/>
      <c r="C5" s="1326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</row>
    <row r="6" spans="1:24" ht="15.75" thickBot="1">
      <c r="A6" s="297"/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297"/>
      <c r="U6" s="297"/>
      <c r="V6" s="297"/>
      <c r="W6" s="1872" t="s">
        <v>1151</v>
      </c>
      <c r="X6" s="1872"/>
    </row>
    <row r="7" spans="1:24" s="100" customFormat="1" ht="39" customHeight="1" thickBot="1">
      <c r="A7" s="261"/>
      <c r="B7" s="1900" t="s">
        <v>1162</v>
      </c>
      <c r="C7" s="1901"/>
      <c r="D7" s="1901"/>
      <c r="E7" s="1900" t="s">
        <v>1163</v>
      </c>
      <c r="F7" s="1901"/>
      <c r="G7" s="1901"/>
      <c r="H7" s="1900" t="s">
        <v>1164</v>
      </c>
      <c r="I7" s="1901"/>
      <c r="J7" s="1901"/>
      <c r="K7" s="1900" t="s">
        <v>1165</v>
      </c>
      <c r="L7" s="1901"/>
      <c r="M7" s="1901"/>
      <c r="N7" s="1900" t="s">
        <v>1225</v>
      </c>
      <c r="O7" s="1901"/>
      <c r="P7" s="1901"/>
      <c r="Q7" s="1904" t="s">
        <v>1192</v>
      </c>
      <c r="R7" s="1905"/>
      <c r="S7" s="1905"/>
      <c r="T7" s="779" t="s">
        <v>95</v>
      </c>
      <c r="U7" s="285" t="s">
        <v>79</v>
      </c>
      <c r="V7" s="277" t="s">
        <v>80</v>
      </c>
      <c r="W7" s="1211" t="s">
        <v>1117</v>
      </c>
      <c r="X7" s="779" t="s">
        <v>1158</v>
      </c>
    </row>
    <row r="8" spans="1:24" s="100" customFormat="1" ht="15.75" thickBot="1">
      <c r="A8" s="261"/>
      <c r="B8" s="262" t="s">
        <v>105</v>
      </c>
      <c r="C8" s="774" t="s">
        <v>997</v>
      </c>
      <c r="D8" s="774" t="s">
        <v>1116</v>
      </c>
      <c r="E8" s="406" t="s">
        <v>105</v>
      </c>
      <c r="F8" s="774" t="s">
        <v>997</v>
      </c>
      <c r="G8" s="774" t="s">
        <v>1116</v>
      </c>
      <c r="H8" s="262" t="s">
        <v>105</v>
      </c>
      <c r="I8" s="774" t="s">
        <v>997</v>
      </c>
      <c r="J8" s="774" t="s">
        <v>1116</v>
      </c>
      <c r="K8" s="406" t="s">
        <v>105</v>
      </c>
      <c r="L8" s="774" t="s">
        <v>997</v>
      </c>
      <c r="M8" s="774" t="s">
        <v>1116</v>
      </c>
      <c r="N8" s="406" t="s">
        <v>105</v>
      </c>
      <c r="O8" s="774" t="s">
        <v>997</v>
      </c>
      <c r="P8" s="1209" t="s">
        <v>1116</v>
      </c>
      <c r="Q8" s="406" t="s">
        <v>105</v>
      </c>
      <c r="R8" s="774" t="s">
        <v>997</v>
      </c>
      <c r="S8" s="1209" t="s">
        <v>1116</v>
      </c>
      <c r="T8" s="1900" t="s">
        <v>105</v>
      </c>
      <c r="U8" s="1901"/>
      <c r="V8" s="1902"/>
      <c r="W8" s="1089" t="s">
        <v>997</v>
      </c>
      <c r="X8" s="1212" t="s">
        <v>1116</v>
      </c>
    </row>
    <row r="9" spans="1:24" ht="15">
      <c r="A9" s="72" t="s">
        <v>1166</v>
      </c>
      <c r="B9" s="263"/>
      <c r="C9" s="775"/>
      <c r="D9" s="775"/>
      <c r="E9" s="263"/>
      <c r="F9" s="775"/>
      <c r="G9" s="775"/>
      <c r="H9" s="263">
        <f>SUM(U9:V9)</f>
        <v>11303</v>
      </c>
      <c r="I9" s="775"/>
      <c r="J9" s="775"/>
      <c r="K9" s="263"/>
      <c r="L9" s="775"/>
      <c r="M9" s="775"/>
      <c r="N9" s="263"/>
      <c r="O9" s="775"/>
      <c r="P9" s="775"/>
      <c r="Q9" s="263"/>
      <c r="R9" s="775"/>
      <c r="S9" s="775"/>
      <c r="T9" s="290">
        <f aca="true" t="shared" si="0" ref="T9:T15">SUM(U9:V9)</f>
        <v>11303</v>
      </c>
      <c r="U9" s="382">
        <v>3048</v>
      </c>
      <c r="V9" s="364">
        <v>8255</v>
      </c>
      <c r="W9" s="1091"/>
      <c r="X9" s="780">
        <v>11730</v>
      </c>
    </row>
    <row r="10" spans="1:24" ht="15">
      <c r="A10" s="72" t="s">
        <v>1462</v>
      </c>
      <c r="B10" s="263">
        <v>80</v>
      </c>
      <c r="C10" s="775"/>
      <c r="D10" s="775"/>
      <c r="E10" s="263">
        <v>21</v>
      </c>
      <c r="F10" s="775"/>
      <c r="G10" s="775"/>
      <c r="H10" s="263">
        <v>179</v>
      </c>
      <c r="I10" s="775"/>
      <c r="J10" s="775"/>
      <c r="K10" s="263"/>
      <c r="L10" s="775"/>
      <c r="M10" s="775"/>
      <c r="N10" s="263"/>
      <c r="O10" s="775"/>
      <c r="P10" s="775"/>
      <c r="Q10" s="263"/>
      <c r="R10" s="775"/>
      <c r="S10" s="775"/>
      <c r="T10" s="290">
        <f t="shared" si="0"/>
        <v>280</v>
      </c>
      <c r="U10" s="286"/>
      <c r="V10" s="275">
        <v>280</v>
      </c>
      <c r="W10" s="1091"/>
      <c r="X10" s="780">
        <v>394</v>
      </c>
    </row>
    <row r="11" spans="1:24" ht="15">
      <c r="A11" s="73" t="s">
        <v>1490</v>
      </c>
      <c r="B11" s="264"/>
      <c r="C11" s="776"/>
      <c r="D11" s="776"/>
      <c r="E11" s="264"/>
      <c r="F11" s="776"/>
      <c r="G11" s="776"/>
      <c r="H11" s="264">
        <v>3919</v>
      </c>
      <c r="I11" s="776"/>
      <c r="J11" s="776"/>
      <c r="K11" s="264"/>
      <c r="L11" s="776"/>
      <c r="M11" s="776"/>
      <c r="N11" s="264"/>
      <c r="O11" s="776"/>
      <c r="P11" s="776"/>
      <c r="Q11" s="264"/>
      <c r="R11" s="776"/>
      <c r="S11" s="776"/>
      <c r="T11" s="290">
        <f t="shared" si="0"/>
        <v>3919</v>
      </c>
      <c r="U11" s="286">
        <v>3919</v>
      </c>
      <c r="V11" s="275"/>
      <c r="W11" s="1092"/>
      <c r="X11" s="781">
        <v>1337</v>
      </c>
    </row>
    <row r="12" spans="1:24" ht="15">
      <c r="A12" s="73" t="s">
        <v>1167</v>
      </c>
      <c r="B12" s="264"/>
      <c r="C12" s="776"/>
      <c r="D12" s="776"/>
      <c r="E12" s="264"/>
      <c r="F12" s="776"/>
      <c r="G12" s="776"/>
      <c r="H12" s="264">
        <v>7964</v>
      </c>
      <c r="I12" s="776"/>
      <c r="J12" s="776"/>
      <c r="K12" s="264"/>
      <c r="L12" s="776"/>
      <c r="M12" s="776"/>
      <c r="N12" s="264"/>
      <c r="O12" s="776"/>
      <c r="P12" s="776"/>
      <c r="Q12" s="264"/>
      <c r="R12" s="776"/>
      <c r="S12" s="776"/>
      <c r="T12" s="290">
        <f t="shared" si="0"/>
        <v>7964</v>
      </c>
      <c r="U12" s="286"/>
      <c r="V12" s="275">
        <v>7964</v>
      </c>
      <c r="W12" s="1092"/>
      <c r="X12" s="781">
        <v>6991</v>
      </c>
    </row>
    <row r="13" spans="1:24" ht="15">
      <c r="A13" s="73" t="s">
        <v>1532</v>
      </c>
      <c r="B13" s="264"/>
      <c r="C13" s="776"/>
      <c r="D13" s="776"/>
      <c r="E13" s="264"/>
      <c r="F13" s="776"/>
      <c r="G13" s="776"/>
      <c r="H13" s="264">
        <v>7620</v>
      </c>
      <c r="I13" s="776"/>
      <c r="J13" s="776"/>
      <c r="K13" s="264"/>
      <c r="L13" s="776"/>
      <c r="M13" s="776"/>
      <c r="N13" s="264"/>
      <c r="O13" s="776"/>
      <c r="P13" s="776"/>
      <c r="Q13" s="264"/>
      <c r="R13" s="776"/>
      <c r="S13" s="776"/>
      <c r="T13" s="290">
        <f t="shared" si="0"/>
        <v>7620</v>
      </c>
      <c r="U13" s="286">
        <v>7620</v>
      </c>
      <c r="V13" s="275"/>
      <c r="W13" s="1092"/>
      <c r="X13" s="781">
        <v>8816</v>
      </c>
    </row>
    <row r="14" spans="1:24" ht="15">
      <c r="A14" s="73" t="s">
        <v>63</v>
      </c>
      <c r="B14" s="264"/>
      <c r="C14" s="776"/>
      <c r="D14" s="776"/>
      <c r="E14" s="264"/>
      <c r="F14" s="776"/>
      <c r="G14" s="776"/>
      <c r="H14" s="264">
        <v>762</v>
      </c>
      <c r="I14" s="776"/>
      <c r="J14" s="776"/>
      <c r="K14" s="264"/>
      <c r="L14" s="776"/>
      <c r="M14" s="776"/>
      <c r="N14" s="264"/>
      <c r="O14" s="776"/>
      <c r="P14" s="776"/>
      <c r="Q14" s="264"/>
      <c r="R14" s="776"/>
      <c r="S14" s="776"/>
      <c r="T14" s="290">
        <f t="shared" si="0"/>
        <v>762</v>
      </c>
      <c r="U14" s="286">
        <v>762</v>
      </c>
      <c r="V14" s="275"/>
      <c r="W14" s="1092"/>
      <c r="X14" s="781">
        <v>1053</v>
      </c>
    </row>
    <row r="15" spans="1:24" ht="15">
      <c r="A15" s="73" t="s">
        <v>62</v>
      </c>
      <c r="B15" s="264"/>
      <c r="C15" s="776"/>
      <c r="D15" s="776"/>
      <c r="E15" s="264"/>
      <c r="F15" s="776"/>
      <c r="G15" s="776"/>
      <c r="H15" s="264">
        <v>14478</v>
      </c>
      <c r="I15" s="776"/>
      <c r="J15" s="776"/>
      <c r="K15" s="264"/>
      <c r="L15" s="776"/>
      <c r="M15" s="776"/>
      <c r="N15" s="264"/>
      <c r="O15" s="776"/>
      <c r="P15" s="776"/>
      <c r="Q15" s="264"/>
      <c r="R15" s="776"/>
      <c r="S15" s="776"/>
      <c r="T15" s="290">
        <f t="shared" si="0"/>
        <v>14478</v>
      </c>
      <c r="U15" s="286">
        <v>11811</v>
      </c>
      <c r="V15" s="275">
        <v>2667</v>
      </c>
      <c r="W15" s="1092"/>
      <c r="X15" s="781">
        <v>13617</v>
      </c>
    </row>
    <row r="16" spans="1:24" ht="15">
      <c r="A16" s="73" t="s">
        <v>1168</v>
      </c>
      <c r="B16" s="264"/>
      <c r="C16" s="776"/>
      <c r="D16" s="776"/>
      <c r="E16" s="264"/>
      <c r="F16" s="776"/>
      <c r="G16" s="776"/>
      <c r="H16" s="264">
        <v>21280</v>
      </c>
      <c r="I16" s="776"/>
      <c r="J16" s="776"/>
      <c r="K16" s="264"/>
      <c r="L16" s="776"/>
      <c r="M16" s="776"/>
      <c r="N16" s="264"/>
      <c r="O16" s="776"/>
      <c r="P16" s="776"/>
      <c r="Q16" s="264"/>
      <c r="R16" s="776"/>
      <c r="S16" s="776"/>
      <c r="T16" s="290">
        <f aca="true" t="shared" si="1" ref="T16:T21">SUM(U16:V16)</f>
        <v>21280</v>
      </c>
      <c r="U16" s="286">
        <v>21280</v>
      </c>
      <c r="V16" s="275"/>
      <c r="W16" s="1092"/>
      <c r="X16" s="781">
        <v>20725</v>
      </c>
    </row>
    <row r="17" spans="1:24" ht="15">
      <c r="A17" s="74" t="s">
        <v>1169</v>
      </c>
      <c r="B17" s="264"/>
      <c r="C17" s="776"/>
      <c r="D17" s="776"/>
      <c r="E17" s="264"/>
      <c r="F17" s="776"/>
      <c r="G17" s="776"/>
      <c r="H17" s="383">
        <v>5388</v>
      </c>
      <c r="I17" s="1206"/>
      <c r="J17" s="776"/>
      <c r="K17" s="264"/>
      <c r="L17" s="776"/>
      <c r="M17" s="776"/>
      <c r="N17" s="264"/>
      <c r="O17" s="776"/>
      <c r="P17" s="776"/>
      <c r="Q17" s="264"/>
      <c r="R17" s="776"/>
      <c r="S17" s="776"/>
      <c r="T17" s="290">
        <f t="shared" si="1"/>
        <v>5388</v>
      </c>
      <c r="U17" s="286">
        <v>2772</v>
      </c>
      <c r="V17" s="275">
        <v>2616</v>
      </c>
      <c r="W17" s="1092"/>
      <c r="X17" s="781">
        <v>9538</v>
      </c>
    </row>
    <row r="18" spans="1:24" ht="15">
      <c r="A18" s="74" t="s">
        <v>49</v>
      </c>
      <c r="B18" s="264">
        <v>18413</v>
      </c>
      <c r="C18" s="776"/>
      <c r="D18" s="776"/>
      <c r="E18" s="264">
        <v>4466</v>
      </c>
      <c r="F18" s="776"/>
      <c r="G18" s="776"/>
      <c r="H18" s="383">
        <v>1019</v>
      </c>
      <c r="I18" s="1206"/>
      <c r="J18" s="776"/>
      <c r="K18" s="264"/>
      <c r="L18" s="776"/>
      <c r="M18" s="776"/>
      <c r="N18" s="264"/>
      <c r="O18" s="776"/>
      <c r="P18" s="776"/>
      <c r="Q18" s="264"/>
      <c r="R18" s="776"/>
      <c r="S18" s="776"/>
      <c r="T18" s="290">
        <f t="shared" si="1"/>
        <v>23898</v>
      </c>
      <c r="U18" s="286">
        <v>23898</v>
      </c>
      <c r="V18" s="275"/>
      <c r="W18" s="1092"/>
      <c r="X18" s="781">
        <v>23935</v>
      </c>
    </row>
    <row r="19" spans="1:24" ht="15">
      <c r="A19" s="77" t="s">
        <v>51</v>
      </c>
      <c r="B19" s="263">
        <v>1649</v>
      </c>
      <c r="C19" s="775"/>
      <c r="D19" s="775"/>
      <c r="E19" s="263">
        <v>494</v>
      </c>
      <c r="F19" s="775"/>
      <c r="G19" s="775"/>
      <c r="H19" s="263">
        <v>270</v>
      </c>
      <c r="I19" s="775"/>
      <c r="J19" s="775"/>
      <c r="K19" s="263"/>
      <c r="L19" s="775"/>
      <c r="M19" s="775"/>
      <c r="N19" s="263"/>
      <c r="O19" s="775"/>
      <c r="P19" s="775"/>
      <c r="Q19" s="263"/>
      <c r="R19" s="775"/>
      <c r="S19" s="775"/>
      <c r="T19" s="290">
        <f t="shared" si="1"/>
        <v>2413</v>
      </c>
      <c r="U19" s="286"/>
      <c r="V19" s="275">
        <v>2413</v>
      </c>
      <c r="W19" s="1091"/>
      <c r="X19" s="780">
        <v>2373</v>
      </c>
    </row>
    <row r="20" spans="1:24" ht="15">
      <c r="A20" s="75" t="s">
        <v>53</v>
      </c>
      <c r="B20" s="265">
        <v>308</v>
      </c>
      <c r="C20" s="777"/>
      <c r="D20" s="777"/>
      <c r="E20" s="265">
        <v>83</v>
      </c>
      <c r="F20" s="777"/>
      <c r="G20" s="777"/>
      <c r="H20" s="265">
        <v>1542</v>
      </c>
      <c r="I20" s="777"/>
      <c r="J20" s="777"/>
      <c r="K20" s="265"/>
      <c r="L20" s="777"/>
      <c r="M20" s="777"/>
      <c r="N20" s="265"/>
      <c r="O20" s="777"/>
      <c r="P20" s="777"/>
      <c r="Q20" s="265"/>
      <c r="R20" s="777"/>
      <c r="S20" s="777"/>
      <c r="T20" s="290">
        <f t="shared" si="1"/>
        <v>1933</v>
      </c>
      <c r="U20" s="286"/>
      <c r="V20" s="275">
        <v>1933</v>
      </c>
      <c r="W20" s="1093"/>
      <c r="X20" s="782">
        <v>3130</v>
      </c>
    </row>
    <row r="21" spans="1:24" ht="15">
      <c r="A21" s="74" t="s">
        <v>52</v>
      </c>
      <c r="B21" s="264">
        <v>8184</v>
      </c>
      <c r="C21" s="776"/>
      <c r="D21" s="776"/>
      <c r="E21" s="264">
        <v>2179</v>
      </c>
      <c r="F21" s="776"/>
      <c r="G21" s="776"/>
      <c r="H21" s="264">
        <v>1288</v>
      </c>
      <c r="I21" s="776"/>
      <c r="J21" s="776"/>
      <c r="K21" s="264"/>
      <c r="L21" s="776"/>
      <c r="M21" s="776"/>
      <c r="N21" s="264"/>
      <c r="O21" s="776"/>
      <c r="P21" s="776"/>
      <c r="Q21" s="264"/>
      <c r="R21" s="776"/>
      <c r="S21" s="776"/>
      <c r="T21" s="290">
        <f t="shared" si="1"/>
        <v>11651</v>
      </c>
      <c r="U21" s="286">
        <v>11651</v>
      </c>
      <c r="V21" s="275"/>
      <c r="W21" s="1092"/>
      <c r="X21" s="781">
        <v>11759</v>
      </c>
    </row>
    <row r="22" spans="1:24" ht="15">
      <c r="A22" s="74" t="s">
        <v>61</v>
      </c>
      <c r="B22" s="264"/>
      <c r="C22" s="776"/>
      <c r="D22" s="776"/>
      <c r="E22" s="264"/>
      <c r="F22" s="776"/>
      <c r="G22" s="776"/>
      <c r="H22" s="383"/>
      <c r="I22" s="1206"/>
      <c r="J22" s="776"/>
      <c r="K22" s="264">
        <v>90180</v>
      </c>
      <c r="L22" s="776"/>
      <c r="M22" s="776"/>
      <c r="N22" s="264"/>
      <c r="O22" s="776"/>
      <c r="P22" s="776"/>
      <c r="Q22" s="264"/>
      <c r="R22" s="776"/>
      <c r="S22" s="776"/>
      <c r="T22" s="290">
        <f>SUM(U22:V22)</f>
        <v>90180</v>
      </c>
      <c r="U22" s="286">
        <v>85424</v>
      </c>
      <c r="V22" s="275">
        <v>4756</v>
      </c>
      <c r="W22" s="1092"/>
      <c r="X22" s="781">
        <v>68330</v>
      </c>
    </row>
    <row r="23" spans="1:24" ht="15">
      <c r="A23" s="74" t="s">
        <v>1172</v>
      </c>
      <c r="B23" s="264"/>
      <c r="C23" s="776"/>
      <c r="D23" s="776"/>
      <c r="E23" s="264"/>
      <c r="F23" s="776"/>
      <c r="G23" s="776"/>
      <c r="H23" s="383"/>
      <c r="I23" s="1206"/>
      <c r="J23" s="776"/>
      <c r="K23" s="264"/>
      <c r="L23" s="776"/>
      <c r="M23" s="776"/>
      <c r="N23" s="264">
        <v>34378</v>
      </c>
      <c r="O23" s="776"/>
      <c r="P23" s="776"/>
      <c r="Q23" s="264"/>
      <c r="R23" s="776"/>
      <c r="S23" s="776"/>
      <c r="T23" s="290">
        <f>SUM(U23:V23)</f>
        <v>34378</v>
      </c>
      <c r="U23" s="286">
        <v>3751</v>
      </c>
      <c r="V23" s="275">
        <v>30627</v>
      </c>
      <c r="W23" s="1092"/>
      <c r="X23" s="781">
        <v>46191</v>
      </c>
    </row>
    <row r="24" spans="1:24" ht="15">
      <c r="A24" s="75" t="s">
        <v>1170</v>
      </c>
      <c r="B24" s="265">
        <v>24985</v>
      </c>
      <c r="C24" s="777"/>
      <c r="D24" s="777"/>
      <c r="E24" s="265">
        <v>3833</v>
      </c>
      <c r="F24" s="777"/>
      <c r="G24" s="777"/>
      <c r="H24" s="384">
        <v>12360</v>
      </c>
      <c r="I24" s="1207"/>
      <c r="J24" s="777"/>
      <c r="K24" s="265"/>
      <c r="L24" s="777"/>
      <c r="M24" s="777"/>
      <c r="N24" s="265"/>
      <c r="O24" s="777"/>
      <c r="P24" s="777"/>
      <c r="Q24" s="265"/>
      <c r="R24" s="777"/>
      <c r="S24" s="777"/>
      <c r="T24" s="290">
        <f>SUM(U24:V24)</f>
        <v>41178</v>
      </c>
      <c r="U24" s="286">
        <v>41178</v>
      </c>
      <c r="V24" s="275"/>
      <c r="W24" s="1093"/>
      <c r="X24" s="782">
        <v>38199</v>
      </c>
    </row>
    <row r="25" spans="1:24" ht="15.75" thickBot="1">
      <c r="A25" s="75" t="s">
        <v>1173</v>
      </c>
      <c r="B25" s="265">
        <v>1890</v>
      </c>
      <c r="C25" s="777"/>
      <c r="D25" s="777"/>
      <c r="E25" s="265">
        <v>500</v>
      </c>
      <c r="F25" s="777"/>
      <c r="G25" s="777"/>
      <c r="H25" s="265">
        <v>15745</v>
      </c>
      <c r="I25" s="777"/>
      <c r="J25" s="777"/>
      <c r="K25" s="265"/>
      <c r="L25" s="777"/>
      <c r="M25" s="777"/>
      <c r="N25" s="265"/>
      <c r="O25" s="777"/>
      <c r="P25" s="777"/>
      <c r="Q25" s="265">
        <v>90</v>
      </c>
      <c r="R25" s="777"/>
      <c r="S25" s="777"/>
      <c r="T25" s="290">
        <f>SUM(U25:V25)</f>
        <v>18225</v>
      </c>
      <c r="U25" s="287"/>
      <c r="V25" s="278">
        <v>18225</v>
      </c>
      <c r="W25" s="1093"/>
      <c r="X25" s="782">
        <v>62840</v>
      </c>
    </row>
    <row r="26" spans="1:24" s="3" customFormat="1" ht="16.5" thickBot="1">
      <c r="A26" s="281" t="s">
        <v>1191</v>
      </c>
      <c r="B26" s="379">
        <f>SUM(B9:B25)</f>
        <v>55509</v>
      </c>
      <c r="C26" s="1184">
        <v>62988</v>
      </c>
      <c r="D26" s="432">
        <v>62988</v>
      </c>
      <c r="E26" s="379">
        <f>SUM(E9:E25)</f>
        <v>11576</v>
      </c>
      <c r="F26" s="1184">
        <v>12917</v>
      </c>
      <c r="G26" s="432">
        <v>12743</v>
      </c>
      <c r="H26" s="379">
        <f>SUM(H9:H25)</f>
        <v>105117</v>
      </c>
      <c r="I26" s="1184">
        <v>138374</v>
      </c>
      <c r="J26" s="432">
        <v>136102</v>
      </c>
      <c r="K26" s="379">
        <f>SUM(K9:K25)</f>
        <v>90180</v>
      </c>
      <c r="L26" s="1184">
        <v>68905</v>
      </c>
      <c r="M26" s="432">
        <v>68203</v>
      </c>
      <c r="N26" s="379">
        <f>SUM(N9:N25)</f>
        <v>34378</v>
      </c>
      <c r="O26" s="1184">
        <v>64596</v>
      </c>
      <c r="P26" s="432">
        <v>50922</v>
      </c>
      <c r="Q26" s="379">
        <f>SUM(Q9:Q25)</f>
        <v>90</v>
      </c>
      <c r="R26" s="1184">
        <v>14351</v>
      </c>
      <c r="S26" s="432">
        <f>SUM(S9:S25)</f>
        <v>0</v>
      </c>
      <c r="T26" s="379">
        <f>SUM(T9:T25)</f>
        <v>296850</v>
      </c>
      <c r="U26" s="379">
        <f>SUM(U9:U25)</f>
        <v>217114</v>
      </c>
      <c r="V26" s="753">
        <f>SUM(V9:V25)</f>
        <v>79736</v>
      </c>
      <c r="W26" s="1094">
        <f>SUM(C26+F26+I26+L26+O26+R26)</f>
        <v>362131</v>
      </c>
      <c r="X26" s="1094">
        <f>SUM(D26+G26+J26+M26+P26+S26)</f>
        <v>330958</v>
      </c>
    </row>
    <row r="27" spans="1:24" ht="15">
      <c r="A27" s="273" t="s">
        <v>1526</v>
      </c>
      <c r="B27" s="265">
        <v>65108</v>
      </c>
      <c r="C27" s="777"/>
      <c r="D27" s="777"/>
      <c r="E27" s="265">
        <v>16790</v>
      </c>
      <c r="F27" s="777"/>
      <c r="G27" s="777"/>
      <c r="H27" s="265">
        <v>30432</v>
      </c>
      <c r="I27" s="777"/>
      <c r="J27" s="777"/>
      <c r="K27" s="265"/>
      <c r="L27" s="777"/>
      <c r="M27" s="777"/>
      <c r="N27" s="265"/>
      <c r="O27" s="777"/>
      <c r="P27" s="777"/>
      <c r="Q27" s="265"/>
      <c r="R27" s="777"/>
      <c r="S27" s="777"/>
      <c r="T27" s="291">
        <f>SUM(B27+E27+H27+K27+N27+Q27)</f>
        <v>112330</v>
      </c>
      <c r="U27" s="286">
        <f>SUM(T27)</f>
        <v>112330</v>
      </c>
      <c r="V27" s="275"/>
      <c r="W27" s="1093"/>
      <c r="X27" s="782">
        <v>102077</v>
      </c>
    </row>
    <row r="28" spans="1:24" ht="15.75" thickBot="1">
      <c r="A28" s="75" t="s">
        <v>1173</v>
      </c>
      <c r="B28" s="266"/>
      <c r="C28" s="410"/>
      <c r="D28" s="410"/>
      <c r="E28" s="266"/>
      <c r="F28" s="410"/>
      <c r="G28" s="410"/>
      <c r="H28" s="266">
        <v>1117</v>
      </c>
      <c r="I28" s="410"/>
      <c r="J28" s="410"/>
      <c r="K28" s="266"/>
      <c r="L28" s="410"/>
      <c r="M28" s="410"/>
      <c r="N28" s="266"/>
      <c r="O28" s="410"/>
      <c r="P28" s="410"/>
      <c r="Q28" s="266"/>
      <c r="R28" s="410"/>
      <c r="S28" s="410"/>
      <c r="T28" s="292">
        <f>SUM(B28+E28+H28+K28+N28+Q28)</f>
        <v>1117</v>
      </c>
      <c r="U28" s="287"/>
      <c r="V28" s="278">
        <v>1117</v>
      </c>
      <c r="W28" s="1093"/>
      <c r="X28" s="784"/>
    </row>
    <row r="29" spans="1:24" ht="15.75" thickBot="1">
      <c r="A29" s="76" t="s">
        <v>1159</v>
      </c>
      <c r="B29" s="267">
        <f>SUM(B27:B28)</f>
        <v>65108</v>
      </c>
      <c r="C29" s="1185">
        <v>66656</v>
      </c>
      <c r="D29" s="270">
        <v>62019</v>
      </c>
      <c r="E29" s="267">
        <f>SUM(E27:E28)</f>
        <v>16790</v>
      </c>
      <c r="F29" s="1185">
        <v>17208</v>
      </c>
      <c r="G29" s="270">
        <v>15668</v>
      </c>
      <c r="H29" s="267">
        <f>SUM(H27:H28)</f>
        <v>31549</v>
      </c>
      <c r="I29" s="1185">
        <v>32630</v>
      </c>
      <c r="J29" s="270">
        <v>24390</v>
      </c>
      <c r="K29" s="267">
        <f>SUM(K27:K28)</f>
        <v>0</v>
      </c>
      <c r="L29" s="1185"/>
      <c r="M29" s="270">
        <f>SUM(M27:M28)</f>
        <v>0</v>
      </c>
      <c r="N29" s="267">
        <f>SUM(N27:N28)</f>
        <v>0</v>
      </c>
      <c r="O29" s="1185"/>
      <c r="P29" s="270">
        <f>SUM(P27:P28)</f>
        <v>0</v>
      </c>
      <c r="Q29" s="267">
        <f>SUM(Q27:Q28)</f>
        <v>0</v>
      </c>
      <c r="R29" s="1185"/>
      <c r="S29" s="270">
        <f>SUM(S27:S28)</f>
        <v>0</v>
      </c>
      <c r="T29" s="293">
        <f>SUM(T27:T28)</f>
        <v>113447</v>
      </c>
      <c r="U29" s="288">
        <f>SUM(U27:U28)</f>
        <v>112330</v>
      </c>
      <c r="V29" s="276">
        <f>SUM(V27:V28)</f>
        <v>1117</v>
      </c>
      <c r="W29" s="1094">
        <f>SUM(C29+F29+I29+L29+O29+R29)</f>
        <v>116494</v>
      </c>
      <c r="X29" s="1094">
        <f>SUM(D29+G29+J29+M29+P29+S29)</f>
        <v>102077</v>
      </c>
    </row>
    <row r="30" spans="1:24" ht="15">
      <c r="A30" s="77" t="s">
        <v>1174</v>
      </c>
      <c r="B30" s="263">
        <v>4468</v>
      </c>
      <c r="C30" s="775"/>
      <c r="D30" s="775"/>
      <c r="E30" s="263">
        <v>1176</v>
      </c>
      <c r="F30" s="775"/>
      <c r="G30" s="775"/>
      <c r="H30" s="263">
        <v>3081</v>
      </c>
      <c r="I30" s="775"/>
      <c r="J30" s="775"/>
      <c r="K30" s="263"/>
      <c r="L30" s="775"/>
      <c r="M30" s="775"/>
      <c r="N30" s="263"/>
      <c r="O30" s="775"/>
      <c r="P30" s="775"/>
      <c r="Q30" s="263"/>
      <c r="R30" s="775"/>
      <c r="S30" s="775"/>
      <c r="T30" s="290">
        <f aca="true" t="shared" si="2" ref="T30:T36">SUM(B30+E30+H30+K30+N30+Q30)</f>
        <v>8725</v>
      </c>
      <c r="U30" s="286">
        <v>8725</v>
      </c>
      <c r="V30" s="275"/>
      <c r="W30" s="1091"/>
      <c r="X30" s="780">
        <v>11194</v>
      </c>
    </row>
    <row r="31" spans="1:24" ht="15">
      <c r="A31" s="74" t="s">
        <v>1175</v>
      </c>
      <c r="B31" s="264">
        <v>2447</v>
      </c>
      <c r="C31" s="776"/>
      <c r="D31" s="776"/>
      <c r="E31" s="264">
        <v>630</v>
      </c>
      <c r="F31" s="776"/>
      <c r="G31" s="776"/>
      <c r="H31" s="264">
        <v>847</v>
      </c>
      <c r="I31" s="776"/>
      <c r="J31" s="776"/>
      <c r="K31" s="264"/>
      <c r="L31" s="776"/>
      <c r="M31" s="776"/>
      <c r="N31" s="264"/>
      <c r="O31" s="776"/>
      <c r="P31" s="776"/>
      <c r="Q31" s="264"/>
      <c r="R31" s="776"/>
      <c r="S31" s="776"/>
      <c r="T31" s="290">
        <f t="shared" si="2"/>
        <v>3924</v>
      </c>
      <c r="U31" s="286">
        <v>3924</v>
      </c>
      <c r="V31" s="275"/>
      <c r="W31" s="1092"/>
      <c r="X31" s="781">
        <v>3597</v>
      </c>
    </row>
    <row r="32" spans="1:24" ht="15">
      <c r="A32" s="74" t="s">
        <v>1176</v>
      </c>
      <c r="B32" s="264">
        <v>4255</v>
      </c>
      <c r="C32" s="776"/>
      <c r="D32" s="776"/>
      <c r="E32" s="264">
        <v>1118</v>
      </c>
      <c r="F32" s="776"/>
      <c r="G32" s="776"/>
      <c r="H32" s="264">
        <v>169</v>
      </c>
      <c r="I32" s="776"/>
      <c r="J32" s="776"/>
      <c r="K32" s="264"/>
      <c r="L32" s="776"/>
      <c r="M32" s="776"/>
      <c r="N32" s="264"/>
      <c r="O32" s="776"/>
      <c r="P32" s="776"/>
      <c r="Q32" s="264"/>
      <c r="R32" s="776"/>
      <c r="S32" s="776"/>
      <c r="T32" s="290">
        <f t="shared" si="2"/>
        <v>5542</v>
      </c>
      <c r="U32" s="286">
        <v>5542</v>
      </c>
      <c r="V32" s="275"/>
      <c r="W32" s="1092"/>
      <c r="X32" s="781">
        <v>6167</v>
      </c>
    </row>
    <row r="33" spans="1:24" ht="15">
      <c r="A33" s="74" t="s">
        <v>1177</v>
      </c>
      <c r="B33" s="264">
        <v>1423</v>
      </c>
      <c r="C33" s="776"/>
      <c r="D33" s="776"/>
      <c r="E33" s="264">
        <v>369</v>
      </c>
      <c r="F33" s="776"/>
      <c r="G33" s="776"/>
      <c r="H33" s="264">
        <v>6191</v>
      </c>
      <c r="I33" s="776"/>
      <c r="J33" s="776"/>
      <c r="K33" s="264"/>
      <c r="L33" s="776"/>
      <c r="M33" s="776"/>
      <c r="N33" s="264"/>
      <c r="O33" s="776"/>
      <c r="P33" s="776"/>
      <c r="Q33" s="264"/>
      <c r="R33" s="776"/>
      <c r="S33" s="776"/>
      <c r="T33" s="290">
        <f t="shared" si="2"/>
        <v>7983</v>
      </c>
      <c r="U33" s="286">
        <v>7983</v>
      </c>
      <c r="V33" s="275"/>
      <c r="W33" s="1092"/>
      <c r="X33" s="781">
        <v>7864</v>
      </c>
    </row>
    <row r="34" spans="1:24" ht="15">
      <c r="A34" s="74" t="s">
        <v>1178</v>
      </c>
      <c r="B34" s="264">
        <v>6546</v>
      </c>
      <c r="C34" s="776"/>
      <c r="D34" s="776"/>
      <c r="E34" s="264">
        <v>1683</v>
      </c>
      <c r="F34" s="776"/>
      <c r="G34" s="776"/>
      <c r="H34" s="264">
        <v>554</v>
      </c>
      <c r="I34" s="776"/>
      <c r="J34" s="776"/>
      <c r="K34" s="264"/>
      <c r="L34" s="776"/>
      <c r="M34" s="776"/>
      <c r="N34" s="264"/>
      <c r="O34" s="776"/>
      <c r="P34" s="776"/>
      <c r="Q34" s="264"/>
      <c r="R34" s="776"/>
      <c r="S34" s="776"/>
      <c r="T34" s="290">
        <f t="shared" si="2"/>
        <v>8783</v>
      </c>
      <c r="U34" s="286">
        <v>8783</v>
      </c>
      <c r="V34" s="275"/>
      <c r="W34" s="1092"/>
      <c r="X34" s="781">
        <v>8306</v>
      </c>
    </row>
    <row r="35" spans="1:24" ht="15">
      <c r="A35" s="74" t="s">
        <v>1179</v>
      </c>
      <c r="B35" s="264">
        <v>4410</v>
      </c>
      <c r="C35" s="776"/>
      <c r="D35" s="776"/>
      <c r="E35" s="264">
        <v>1160</v>
      </c>
      <c r="F35" s="776"/>
      <c r="G35" s="776"/>
      <c r="H35" s="264">
        <v>655</v>
      </c>
      <c r="I35" s="776"/>
      <c r="J35" s="776"/>
      <c r="K35" s="264"/>
      <c r="L35" s="776"/>
      <c r="M35" s="776"/>
      <c r="N35" s="264"/>
      <c r="O35" s="776"/>
      <c r="P35" s="776"/>
      <c r="Q35" s="264"/>
      <c r="R35" s="776"/>
      <c r="S35" s="776"/>
      <c r="T35" s="290">
        <f t="shared" si="2"/>
        <v>6225</v>
      </c>
      <c r="U35" s="287">
        <v>6225</v>
      </c>
      <c r="V35" s="278"/>
      <c r="W35" s="1093"/>
      <c r="X35" s="781">
        <v>5234</v>
      </c>
    </row>
    <row r="36" spans="1:24" ht="15.75" thickBot="1">
      <c r="A36" s="75" t="s">
        <v>1206</v>
      </c>
      <c r="B36" s="265">
        <v>1615</v>
      </c>
      <c r="C36" s="777"/>
      <c r="D36" s="777"/>
      <c r="E36" s="265">
        <v>420</v>
      </c>
      <c r="F36" s="777"/>
      <c r="G36" s="777"/>
      <c r="H36" s="265">
        <v>990</v>
      </c>
      <c r="I36" s="777"/>
      <c r="J36" s="777"/>
      <c r="K36" s="265"/>
      <c r="L36" s="777"/>
      <c r="M36" s="777"/>
      <c r="N36" s="265"/>
      <c r="O36" s="777"/>
      <c r="P36" s="777"/>
      <c r="Q36" s="265"/>
      <c r="R36" s="777"/>
      <c r="S36" s="777"/>
      <c r="T36" s="290">
        <f t="shared" si="2"/>
        <v>3025</v>
      </c>
      <c r="U36" s="286"/>
      <c r="V36" s="275">
        <v>3025</v>
      </c>
      <c r="W36" s="1093"/>
      <c r="X36" s="782">
        <v>3539</v>
      </c>
    </row>
    <row r="37" spans="1:24" ht="15.75" thickBot="1">
      <c r="A37" s="76" t="s">
        <v>55</v>
      </c>
      <c r="B37" s="267">
        <f aca="true" t="shared" si="3" ref="B37:T37">SUM(B30:B36)</f>
        <v>25164</v>
      </c>
      <c r="C37" s="1185">
        <v>26382</v>
      </c>
      <c r="D37" s="270">
        <v>25514</v>
      </c>
      <c r="E37" s="267">
        <f t="shared" si="3"/>
        <v>6556</v>
      </c>
      <c r="F37" s="1185">
        <v>6885</v>
      </c>
      <c r="G37" s="270">
        <v>6613</v>
      </c>
      <c r="H37" s="267">
        <f t="shared" si="3"/>
        <v>12487</v>
      </c>
      <c r="I37" s="1185">
        <v>13852</v>
      </c>
      <c r="J37" s="270">
        <v>13774</v>
      </c>
      <c r="K37" s="267">
        <f t="shared" si="3"/>
        <v>0</v>
      </c>
      <c r="L37" s="1185"/>
      <c r="M37" s="270">
        <f t="shared" si="3"/>
        <v>0</v>
      </c>
      <c r="N37" s="267">
        <f t="shared" si="3"/>
        <v>0</v>
      </c>
      <c r="O37" s="1185"/>
      <c r="P37" s="270">
        <f t="shared" si="3"/>
        <v>0</v>
      </c>
      <c r="Q37" s="267">
        <f t="shared" si="3"/>
        <v>0</v>
      </c>
      <c r="R37" s="1185"/>
      <c r="S37" s="270">
        <f t="shared" si="3"/>
        <v>0</v>
      </c>
      <c r="T37" s="293">
        <f t="shared" si="3"/>
        <v>44207</v>
      </c>
      <c r="U37" s="289">
        <f>SUM(U30:U36)</f>
        <v>41182</v>
      </c>
      <c r="V37" s="268">
        <f>SUM(V30:V36)</f>
        <v>3025</v>
      </c>
      <c r="W37" s="1094">
        <f>SUM(C37+F37+I37+L37+O37+R37)</f>
        <v>47119</v>
      </c>
      <c r="X37" s="1094">
        <f>SUM(D37+G37+J37+M37+P37+S37)</f>
        <v>45901</v>
      </c>
    </row>
    <row r="38" spans="1:24" ht="15">
      <c r="A38" s="77" t="s">
        <v>1180</v>
      </c>
      <c r="B38" s="263"/>
      <c r="C38" s="775"/>
      <c r="D38" s="775"/>
      <c r="E38" s="263"/>
      <c r="F38" s="775"/>
      <c r="G38" s="775"/>
      <c r="H38" s="263">
        <v>1575</v>
      </c>
      <c r="I38" s="775"/>
      <c r="J38" s="775"/>
      <c r="K38" s="263"/>
      <c r="L38" s="775"/>
      <c r="M38" s="775"/>
      <c r="N38" s="263"/>
      <c r="O38" s="775"/>
      <c r="P38" s="775"/>
      <c r="Q38" s="263"/>
      <c r="R38" s="775"/>
      <c r="S38" s="775"/>
      <c r="T38" s="290">
        <f>SUM(B38+E38+H38+K38+N38+Q38)</f>
        <v>1575</v>
      </c>
      <c r="U38" s="286">
        <v>1575</v>
      </c>
      <c r="V38" s="275"/>
      <c r="W38" s="1091"/>
      <c r="X38" s="780">
        <v>1778</v>
      </c>
    </row>
    <row r="39" spans="1:24" ht="15">
      <c r="A39" s="74" t="s">
        <v>1207</v>
      </c>
      <c r="B39" s="264">
        <v>2593</v>
      </c>
      <c r="C39" s="776"/>
      <c r="D39" s="776"/>
      <c r="E39" s="264">
        <v>684</v>
      </c>
      <c r="F39" s="776"/>
      <c r="G39" s="776"/>
      <c r="H39" s="264">
        <v>29</v>
      </c>
      <c r="I39" s="776"/>
      <c r="J39" s="776"/>
      <c r="K39" s="264"/>
      <c r="L39" s="776"/>
      <c r="M39" s="776"/>
      <c r="N39" s="264"/>
      <c r="O39" s="776"/>
      <c r="P39" s="776"/>
      <c r="Q39" s="264"/>
      <c r="R39" s="776"/>
      <c r="S39" s="776"/>
      <c r="T39" s="290">
        <f>SUM(B39+E39+H39+K39+N39+Q39)</f>
        <v>3306</v>
      </c>
      <c r="U39" s="286">
        <v>3306</v>
      </c>
      <c r="V39" s="275"/>
      <c r="W39" s="1092"/>
      <c r="X39" s="781">
        <v>3520</v>
      </c>
    </row>
    <row r="40" spans="1:24" ht="15">
      <c r="A40" s="74" t="s">
        <v>54</v>
      </c>
      <c r="B40" s="264">
        <v>7562</v>
      </c>
      <c r="C40" s="776"/>
      <c r="D40" s="776"/>
      <c r="E40" s="264">
        <v>1954</v>
      </c>
      <c r="F40" s="776"/>
      <c r="G40" s="776"/>
      <c r="H40" s="264">
        <v>10585</v>
      </c>
      <c r="I40" s="776"/>
      <c r="J40" s="776"/>
      <c r="K40" s="264"/>
      <c r="L40" s="776"/>
      <c r="M40" s="776"/>
      <c r="N40" s="264"/>
      <c r="O40" s="776"/>
      <c r="P40" s="776"/>
      <c r="Q40" s="264"/>
      <c r="R40" s="776"/>
      <c r="S40" s="776"/>
      <c r="T40" s="290">
        <f>SUM(B40+E40+H40+K40+N40+Q40)</f>
        <v>20101</v>
      </c>
      <c r="U40" s="286">
        <v>20101</v>
      </c>
      <c r="V40" s="275"/>
      <c r="W40" s="1092"/>
      <c r="X40" s="781">
        <v>17506</v>
      </c>
    </row>
    <row r="41" spans="1:24" ht="15">
      <c r="A41" s="74" t="s">
        <v>1181</v>
      </c>
      <c r="B41" s="264">
        <v>6783</v>
      </c>
      <c r="C41" s="776"/>
      <c r="D41" s="776"/>
      <c r="E41" s="264">
        <v>1733</v>
      </c>
      <c r="F41" s="776"/>
      <c r="G41" s="776"/>
      <c r="H41" s="264">
        <v>6248</v>
      </c>
      <c r="I41" s="776"/>
      <c r="J41" s="776"/>
      <c r="K41" s="264"/>
      <c r="L41" s="776"/>
      <c r="M41" s="776"/>
      <c r="N41" s="264"/>
      <c r="O41" s="776"/>
      <c r="P41" s="776"/>
      <c r="Q41" s="264"/>
      <c r="R41" s="776"/>
      <c r="S41" s="776"/>
      <c r="T41" s="290">
        <f>SUM(B41+E41+H41+K41+N41+Q41)</f>
        <v>14764</v>
      </c>
      <c r="U41" s="286">
        <v>14764</v>
      </c>
      <c r="V41" s="275"/>
      <c r="W41" s="1092"/>
      <c r="X41" s="781">
        <v>16907</v>
      </c>
    </row>
    <row r="42" spans="1:24" ht="15.75" thickBot="1">
      <c r="A42" s="75" t="s">
        <v>1182</v>
      </c>
      <c r="B42" s="265">
        <v>1060</v>
      </c>
      <c r="C42" s="777"/>
      <c r="D42" s="777"/>
      <c r="E42" s="265">
        <v>286</v>
      </c>
      <c r="F42" s="777"/>
      <c r="G42" s="777"/>
      <c r="H42" s="265">
        <v>1893</v>
      </c>
      <c r="I42" s="777"/>
      <c r="J42" s="777"/>
      <c r="K42" s="265"/>
      <c r="L42" s="777"/>
      <c r="M42" s="777"/>
      <c r="N42" s="265"/>
      <c r="O42" s="777"/>
      <c r="P42" s="777"/>
      <c r="Q42" s="265"/>
      <c r="R42" s="777"/>
      <c r="S42" s="777"/>
      <c r="T42" s="294">
        <f>SUM(B42+E42+H42+K42+N42+Q42)</f>
        <v>3239</v>
      </c>
      <c r="U42" s="287"/>
      <c r="V42" s="278">
        <v>3239</v>
      </c>
      <c r="W42" s="1093"/>
      <c r="X42" s="782">
        <v>3757</v>
      </c>
    </row>
    <row r="43" spans="1:24" ht="15.75" thickBot="1">
      <c r="A43" s="76" t="s">
        <v>56</v>
      </c>
      <c r="B43" s="267">
        <f>SUM(B38:B42)</f>
        <v>17998</v>
      </c>
      <c r="C43" s="1185">
        <v>19499</v>
      </c>
      <c r="D43" s="270">
        <v>19499</v>
      </c>
      <c r="E43" s="267">
        <f>SUM(E39:E42)</f>
        <v>4657</v>
      </c>
      <c r="F43" s="1185">
        <v>5024</v>
      </c>
      <c r="G43" s="270">
        <v>4473</v>
      </c>
      <c r="H43" s="267">
        <f>SUM(H38:H42)</f>
        <v>20330</v>
      </c>
      <c r="I43" s="1185">
        <v>22040</v>
      </c>
      <c r="J43" s="270">
        <v>19496</v>
      </c>
      <c r="K43" s="267">
        <f>SUM(K38:K42)</f>
        <v>0</v>
      </c>
      <c r="L43" s="1185"/>
      <c r="M43" s="270">
        <f>SUM(M39:M42)</f>
        <v>0</v>
      </c>
      <c r="N43" s="267">
        <f>SUM(N38:N42)</f>
        <v>0</v>
      </c>
      <c r="O43" s="1185"/>
      <c r="P43" s="270">
        <f>SUM(P39:P42)</f>
        <v>0</v>
      </c>
      <c r="Q43" s="267">
        <f>SUM(Q38:Q42)</f>
        <v>0</v>
      </c>
      <c r="R43" s="1185"/>
      <c r="S43" s="270">
        <f>SUM(S39:S42)</f>
        <v>0</v>
      </c>
      <c r="T43" s="293">
        <f>SUM(T38:T42)</f>
        <v>42985</v>
      </c>
      <c r="U43" s="288">
        <f>SUM(U38:U42)</f>
        <v>39746</v>
      </c>
      <c r="V43" s="276">
        <f>SUM(V38:V42)</f>
        <v>3239</v>
      </c>
      <c r="W43" s="1094">
        <f>SUM(C43+F43+I43+L43+O43+R43)</f>
        <v>46563</v>
      </c>
      <c r="X43" s="1094">
        <f>SUM(D43+G43+J43+M43+P43+S43)</f>
        <v>43468</v>
      </c>
    </row>
    <row r="44" spans="1:24" ht="15">
      <c r="A44" s="77" t="s">
        <v>1183</v>
      </c>
      <c r="B44" s="263"/>
      <c r="C44" s="775"/>
      <c r="D44" s="775"/>
      <c r="E44" s="263"/>
      <c r="F44" s="775"/>
      <c r="G44" s="775"/>
      <c r="H44" s="263">
        <v>20385</v>
      </c>
      <c r="I44" s="775"/>
      <c r="J44" s="775"/>
      <c r="K44" s="263"/>
      <c r="L44" s="775"/>
      <c r="M44" s="775"/>
      <c r="N44" s="263"/>
      <c r="O44" s="775"/>
      <c r="P44" s="775"/>
      <c r="Q44" s="263"/>
      <c r="R44" s="775"/>
      <c r="S44" s="775"/>
      <c r="T44" s="290">
        <f>SUM(B44+E44+H44+K44+N44+Q44)</f>
        <v>20385</v>
      </c>
      <c r="U44" s="286">
        <v>20385</v>
      </c>
      <c r="V44" s="275"/>
      <c r="W44" s="1091"/>
      <c r="X44" s="780">
        <v>20526</v>
      </c>
    </row>
    <row r="45" spans="1:24" ht="15">
      <c r="A45" s="74" t="s">
        <v>1184</v>
      </c>
      <c r="B45" s="264">
        <v>46462</v>
      </c>
      <c r="C45" s="776"/>
      <c r="D45" s="776"/>
      <c r="E45" s="264">
        <v>12185</v>
      </c>
      <c r="F45" s="776"/>
      <c r="G45" s="776"/>
      <c r="H45" s="264">
        <v>7851</v>
      </c>
      <c r="I45" s="776"/>
      <c r="J45" s="776"/>
      <c r="K45" s="264"/>
      <c r="L45" s="776"/>
      <c r="M45" s="776"/>
      <c r="N45" s="264"/>
      <c r="O45" s="776"/>
      <c r="P45" s="776"/>
      <c r="Q45" s="264"/>
      <c r="R45" s="776"/>
      <c r="S45" s="776"/>
      <c r="T45" s="290">
        <f>SUM(B45+E45+H45+K45+N45+Q45)</f>
        <v>66498</v>
      </c>
      <c r="U45" s="286">
        <v>66498</v>
      </c>
      <c r="V45" s="275"/>
      <c r="W45" s="1092"/>
      <c r="X45" s="781">
        <v>73361</v>
      </c>
    </row>
    <row r="46" spans="1:24" ht="15">
      <c r="A46" s="274" t="s">
        <v>1185</v>
      </c>
      <c r="B46" s="264">
        <v>11015</v>
      </c>
      <c r="C46" s="776"/>
      <c r="D46" s="776"/>
      <c r="E46" s="264">
        <v>2891</v>
      </c>
      <c r="F46" s="776"/>
      <c r="G46" s="776"/>
      <c r="H46" s="264">
        <v>183</v>
      </c>
      <c r="I46" s="776"/>
      <c r="J46" s="776"/>
      <c r="K46" s="264"/>
      <c r="L46" s="776"/>
      <c r="M46" s="776"/>
      <c r="N46" s="264"/>
      <c r="O46" s="776"/>
      <c r="P46" s="776"/>
      <c r="Q46" s="264"/>
      <c r="R46" s="776"/>
      <c r="S46" s="776"/>
      <c r="T46" s="290">
        <f>SUM(B46+E46+H46+K46+N46+Q46)</f>
        <v>14089</v>
      </c>
      <c r="U46" s="286">
        <v>14089</v>
      </c>
      <c r="V46" s="275"/>
      <c r="W46" s="1092"/>
      <c r="X46" s="781">
        <v>14786</v>
      </c>
    </row>
    <row r="47" spans="1:24" ht="15.75" thickBot="1">
      <c r="A47" s="75" t="s">
        <v>1186</v>
      </c>
      <c r="B47" s="265">
        <v>15678</v>
      </c>
      <c r="C47" s="777"/>
      <c r="D47" s="777"/>
      <c r="E47" s="265">
        <v>4096</v>
      </c>
      <c r="F47" s="777"/>
      <c r="G47" s="777"/>
      <c r="H47" s="265">
        <v>6370</v>
      </c>
      <c r="I47" s="777"/>
      <c r="J47" s="777"/>
      <c r="K47" s="265"/>
      <c r="L47" s="777"/>
      <c r="M47" s="777"/>
      <c r="N47" s="265"/>
      <c r="O47" s="777"/>
      <c r="P47" s="777"/>
      <c r="Q47" s="265"/>
      <c r="R47" s="777"/>
      <c r="S47" s="777"/>
      <c r="T47" s="294">
        <f>SUM(B47+E47+H47+K47+N47+Q47)</f>
        <v>26144</v>
      </c>
      <c r="U47" s="287"/>
      <c r="V47" s="278">
        <v>26144</v>
      </c>
      <c r="W47" s="1093"/>
      <c r="X47" s="782">
        <v>28490</v>
      </c>
    </row>
    <row r="48" spans="1:24" s="3" customFormat="1" ht="16.5" thickBot="1">
      <c r="A48" s="283" t="s">
        <v>57</v>
      </c>
      <c r="B48" s="284">
        <f>SUM(B44:B47)</f>
        <v>73155</v>
      </c>
      <c r="C48" s="1186">
        <v>80747</v>
      </c>
      <c r="D48" s="380">
        <v>80739</v>
      </c>
      <c r="E48" s="284">
        <f aca="true" t="shared" si="4" ref="E48:S48">SUM(E44:E47)</f>
        <v>19172</v>
      </c>
      <c r="F48" s="1186">
        <v>20020</v>
      </c>
      <c r="G48" s="1208">
        <v>20020</v>
      </c>
      <c r="H48" s="284">
        <f t="shared" si="4"/>
        <v>34789</v>
      </c>
      <c r="I48" s="1186">
        <v>36521</v>
      </c>
      <c r="J48" s="380">
        <v>36404</v>
      </c>
      <c r="K48" s="284">
        <f t="shared" si="4"/>
        <v>0</v>
      </c>
      <c r="L48" s="1186"/>
      <c r="M48" s="380">
        <f t="shared" si="4"/>
        <v>0</v>
      </c>
      <c r="N48" s="284">
        <f t="shared" si="4"/>
        <v>0</v>
      </c>
      <c r="O48" s="1186"/>
      <c r="P48" s="380">
        <f t="shared" si="4"/>
        <v>0</v>
      </c>
      <c r="Q48" s="284">
        <f t="shared" si="4"/>
        <v>0</v>
      </c>
      <c r="R48" s="1186"/>
      <c r="S48" s="380">
        <f t="shared" si="4"/>
        <v>0</v>
      </c>
      <c r="T48" s="295">
        <f>SUM(T44:T47)</f>
        <v>127116</v>
      </c>
      <c r="U48" s="288">
        <f>SUM(U44:U47)</f>
        <v>100972</v>
      </c>
      <c r="V48" s="381">
        <f>SUM(V44:V47)</f>
        <v>26144</v>
      </c>
      <c r="W48" s="783">
        <f>SUM(C48+F48+I48+L48+O48+R48)</f>
        <v>137288</v>
      </c>
      <c r="X48" s="1094">
        <f>SUM(D48+G48+J48+M48+P48+S48)</f>
        <v>137163</v>
      </c>
    </row>
    <row r="49" spans="1:24" s="3" customFormat="1" ht="16.5" thickBot="1">
      <c r="A49" s="78" t="s">
        <v>50</v>
      </c>
      <c r="B49" s="267">
        <f>SUM(B48,B43,B37,B29,B26)</f>
        <v>236934</v>
      </c>
      <c r="C49" s="270">
        <f>SUM(C48,C43,C37,C29,C26)</f>
        <v>256272</v>
      </c>
      <c r="D49" s="268">
        <f>SUM(D48,D43,D37,D29,D26)</f>
        <v>250759</v>
      </c>
      <c r="E49" s="267">
        <f aca="true" t="shared" si="5" ref="E49:S49">SUM(E48,E43,E37,E29,E26)</f>
        <v>58751</v>
      </c>
      <c r="F49" s="1185">
        <f>SUM(F48,F43,F37,F29,F26)</f>
        <v>62054</v>
      </c>
      <c r="G49" s="268">
        <f>SUM(G48,G43,G37,G29,G26)</f>
        <v>59517</v>
      </c>
      <c r="H49" s="267">
        <f t="shared" si="5"/>
        <v>204272</v>
      </c>
      <c r="I49" s="1185">
        <f t="shared" si="5"/>
        <v>243417</v>
      </c>
      <c r="J49" s="270">
        <f t="shared" si="5"/>
        <v>230166</v>
      </c>
      <c r="K49" s="267">
        <f t="shared" si="5"/>
        <v>90180</v>
      </c>
      <c r="L49" s="1185">
        <f t="shared" si="5"/>
        <v>68905</v>
      </c>
      <c r="M49" s="270">
        <f t="shared" si="5"/>
        <v>68203</v>
      </c>
      <c r="N49" s="267">
        <f t="shared" si="5"/>
        <v>34378</v>
      </c>
      <c r="O49" s="1185">
        <f t="shared" si="5"/>
        <v>64596</v>
      </c>
      <c r="P49" s="270">
        <f t="shared" si="5"/>
        <v>50922</v>
      </c>
      <c r="Q49" s="267">
        <f t="shared" si="5"/>
        <v>90</v>
      </c>
      <c r="R49" s="1185">
        <v>14351</v>
      </c>
      <c r="S49" s="270">
        <f t="shared" si="5"/>
        <v>0</v>
      </c>
      <c r="T49" s="293">
        <f>SUM(T48,T43,T37,T29,T26)</f>
        <v>624605</v>
      </c>
      <c r="U49" s="289">
        <f>SUM(U48,U43,U37,U29,U26)</f>
        <v>511344</v>
      </c>
      <c r="V49" s="270">
        <f>SUM(V48,V43,V37,V29,V26)</f>
        <v>113261</v>
      </c>
      <c r="W49" s="783">
        <f>SUM(C49+F49+I49+L49+O49+R49)</f>
        <v>709595</v>
      </c>
      <c r="X49" s="293">
        <f>SUM(X48,X43,X37,X29,X26)</f>
        <v>659567</v>
      </c>
    </row>
    <row r="50" spans="1:24" ht="15.75" thickBot="1">
      <c r="A50" s="282" t="s">
        <v>1456</v>
      </c>
      <c r="B50" s="280"/>
      <c r="C50" s="778"/>
      <c r="D50" s="778"/>
      <c r="E50" s="280"/>
      <c r="F50" s="778">
        <v>110</v>
      </c>
      <c r="G50" s="279">
        <v>78</v>
      </c>
      <c r="H50" s="280">
        <v>430</v>
      </c>
      <c r="I50" s="778">
        <v>1740</v>
      </c>
      <c r="J50" s="778">
        <v>1498</v>
      </c>
      <c r="K50" s="280"/>
      <c r="L50" s="778"/>
      <c r="M50" s="778"/>
      <c r="N50" s="280"/>
      <c r="O50" s="778"/>
      <c r="P50" s="778"/>
      <c r="Q50" s="280"/>
      <c r="R50" s="778"/>
      <c r="S50" s="778"/>
      <c r="T50" s="296">
        <f>SUM(B50+E50+H50+K50+N50+Q50)</f>
        <v>430</v>
      </c>
      <c r="U50" s="1090"/>
      <c r="V50" s="1210">
        <v>430</v>
      </c>
      <c r="W50" s="783">
        <f>SUM(C50+F50+I50+L50+O50+R50)</f>
        <v>1850</v>
      </c>
      <c r="X50" s="1094">
        <f>SUM(D50+G50+J50+M50+P50+S50)</f>
        <v>1576</v>
      </c>
    </row>
    <row r="51" spans="1:24" s="6" customFormat="1" ht="13.5" thickBot="1">
      <c r="A51" s="76" t="s">
        <v>1455</v>
      </c>
      <c r="B51" s="76">
        <f aca="true" t="shared" si="6" ref="B51:Q51">SUM(B49:B50)</f>
        <v>236934</v>
      </c>
      <c r="C51" s="411">
        <f t="shared" si="6"/>
        <v>256272</v>
      </c>
      <c r="D51" s="276">
        <f t="shared" si="6"/>
        <v>250759</v>
      </c>
      <c r="E51" s="76">
        <f t="shared" si="6"/>
        <v>58751</v>
      </c>
      <c r="F51" s="411">
        <f t="shared" si="6"/>
        <v>62164</v>
      </c>
      <c r="G51" s="276">
        <f t="shared" si="6"/>
        <v>59595</v>
      </c>
      <c r="H51" s="76">
        <f t="shared" si="6"/>
        <v>204702</v>
      </c>
      <c r="I51" s="411">
        <f t="shared" si="6"/>
        <v>245157</v>
      </c>
      <c r="J51" s="411">
        <f t="shared" si="6"/>
        <v>231664</v>
      </c>
      <c r="K51" s="76">
        <f t="shared" si="6"/>
        <v>90180</v>
      </c>
      <c r="L51" s="411">
        <f t="shared" si="6"/>
        <v>68905</v>
      </c>
      <c r="M51" s="411">
        <f t="shared" si="6"/>
        <v>68203</v>
      </c>
      <c r="N51" s="76">
        <f t="shared" si="6"/>
        <v>34378</v>
      </c>
      <c r="O51" s="411">
        <f t="shared" si="6"/>
        <v>64596</v>
      </c>
      <c r="P51" s="411">
        <f t="shared" si="6"/>
        <v>50922</v>
      </c>
      <c r="Q51" s="76">
        <f t="shared" si="6"/>
        <v>90</v>
      </c>
      <c r="R51" s="411">
        <v>14351</v>
      </c>
      <c r="S51" s="411">
        <f>SUM(S49:S50)</f>
        <v>0</v>
      </c>
      <c r="T51" s="164">
        <f>SUM(T49:T50)</f>
        <v>625035</v>
      </c>
      <c r="U51" s="76">
        <f>SUM(U49:U50)</f>
        <v>511344</v>
      </c>
      <c r="V51" s="381">
        <f>SUM(V49:V50)</f>
        <v>113691</v>
      </c>
      <c r="W51" s="783">
        <f>SUM(C51+F51+I51+L51+O51+R51)</f>
        <v>711445</v>
      </c>
      <c r="X51" s="164">
        <f>SUM(X49:X50)</f>
        <v>661143</v>
      </c>
    </row>
    <row r="52" spans="2:20" ht="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9"/>
    </row>
    <row r="53" spans="2:20" ht="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9"/>
    </row>
  </sheetData>
  <sheetProtection/>
  <mergeCells count="10">
    <mergeCell ref="W6:X6"/>
    <mergeCell ref="A3:V3"/>
    <mergeCell ref="T8:V8"/>
    <mergeCell ref="A4:V4"/>
    <mergeCell ref="B7:D7"/>
    <mergeCell ref="E7:G7"/>
    <mergeCell ref="H7:J7"/>
    <mergeCell ref="K7:M7"/>
    <mergeCell ref="N7:P7"/>
    <mergeCell ref="Q7:S7"/>
  </mergeCells>
  <printOptions/>
  <pageMargins left="1.51" right="0.52" top="0.5" bottom="0.7868055555555555" header="0.33" footer="0.5118055555555555"/>
  <pageSetup fitToHeight="1" fitToWidth="1" horizontalDpi="600" verticalDpi="600" orientation="landscape" paperSize="8" scale="71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</dc:creator>
  <cp:keywords/>
  <dc:description/>
  <cp:lastModifiedBy>MGR</cp:lastModifiedBy>
  <cp:lastPrinted>2014-04-29T04:41:27Z</cp:lastPrinted>
  <dcterms:created xsi:type="dcterms:W3CDTF">2007-02-12T10:49:30Z</dcterms:created>
  <dcterms:modified xsi:type="dcterms:W3CDTF">2014-04-30T06:02:54Z</dcterms:modified>
  <cp:category/>
  <cp:version/>
  <cp:contentType/>
  <cp:contentStatus/>
</cp:coreProperties>
</file>